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JUTIER\Documents\OMEDIT\"/>
    </mc:Choice>
  </mc:AlternateContent>
  <workbookProtection workbookAlgorithmName="SHA-512" workbookHashValue="33tSXMK5bKG6r2/5BtkkPD9KJQqdwRzttO6vTywuDaXhku9bvCnore9Rr4Q2nrMKD3/J3aZrZ0x+/2/UPmLEjA==" workbookSaltValue="rpWwN+Zr0YhWyw+4ZzpvnQ==" workbookSpinCount="100000" lockStructure="1"/>
  <bookViews>
    <workbookView xWindow="0" yWindow="0" windowWidth="20490" windowHeight="7320"/>
  </bookViews>
  <sheets>
    <sheet name="Lisez-moi" sheetId="5" r:id="rId1"/>
    <sheet name="Grille d'audit" sheetId="7" r:id="rId2"/>
    <sheet name="Med balance BR défavorable" sheetId="10" state="hidden" r:id="rId3"/>
    <sheet name="Calculateur BR défavorable" sheetId="8" state="hidden" r:id="rId4"/>
    <sheet name="Résultats" sheetId="9" r:id="rId5"/>
    <sheet name="Annexe balance BR défavorable" sheetId="11" r:id="rId6"/>
  </sheets>
  <definedNames>
    <definedName name="_xlnm._FilterDatabase" localSheetId="5" hidden="1">'Annexe balance BR défavorable'!$A$4:$G$178</definedName>
    <definedName name="_xlnm._FilterDatabase" localSheetId="3" hidden="1">'Calculateur BR défavorable'!#REF!</definedName>
    <definedName name="_xlnm._FilterDatabase" localSheetId="1" hidden="1">'Grille d''audit'!#REF!</definedName>
    <definedName name="_xlnm._FilterDatabase" localSheetId="2" hidden="1">'Med balance BR défavorable'!$A$1:$C$215</definedName>
    <definedName name="_xlnm.Print_Area" localSheetId="5">'Annexe balance BR défavorable'!$A$1:$G$179</definedName>
    <definedName name="_xlnm.Print_Area" localSheetId="4">Résultats!$A$1:$F$83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3" i="7" l="1"/>
  <c r="H53" i="7"/>
  <c r="I53" i="7"/>
  <c r="J53" i="7"/>
  <c r="K53" i="7"/>
  <c r="L53" i="7"/>
  <c r="M53" i="7"/>
  <c r="N53" i="7"/>
  <c r="O53" i="7"/>
  <c r="P53" i="7"/>
  <c r="Q53" i="7"/>
  <c r="R53" i="7"/>
  <c r="S53" i="7"/>
  <c r="T53" i="7"/>
  <c r="U53" i="7"/>
  <c r="V53" i="7"/>
  <c r="W53" i="7"/>
  <c r="X53" i="7"/>
  <c r="Y53" i="7"/>
  <c r="Z53" i="7"/>
  <c r="AA53" i="7"/>
  <c r="AB53" i="7"/>
  <c r="AC53" i="7"/>
  <c r="AD53" i="7"/>
  <c r="AE53" i="7"/>
  <c r="C53" i="7"/>
  <c r="D53" i="7"/>
  <c r="E53" i="7"/>
  <c r="F53" i="7"/>
  <c r="B53" i="7"/>
  <c r="B54" i="7"/>
  <c r="F6" i="11" l="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47" i="11"/>
  <c r="B148" i="11"/>
  <c r="B149" i="11"/>
  <c r="B150" i="11"/>
  <c r="B151" i="11"/>
  <c r="B152" i="11"/>
  <c r="B153" i="11"/>
  <c r="B154" i="11"/>
  <c r="B155" i="11"/>
  <c r="B156" i="11"/>
  <c r="B157" i="11"/>
  <c r="B158" i="11"/>
  <c r="B159" i="11"/>
  <c r="B160" i="11"/>
  <c r="B161" i="11"/>
  <c r="B162" i="11"/>
  <c r="B163" i="11"/>
  <c r="B164" i="11"/>
  <c r="B165" i="11"/>
  <c r="B166" i="11"/>
  <c r="B167" i="11"/>
  <c r="B168" i="11"/>
  <c r="B169" i="11"/>
  <c r="B170" i="11"/>
  <c r="B171" i="11"/>
  <c r="B172" i="11"/>
  <c r="B173" i="11"/>
  <c r="B174" i="11"/>
  <c r="B175" i="11"/>
  <c r="B176" i="11"/>
  <c r="B177" i="11"/>
  <c r="B178" i="11"/>
  <c r="B5" i="11"/>
  <c r="C81" i="9"/>
  <c r="B81" i="9"/>
  <c r="C80" i="9"/>
  <c r="B80" i="9"/>
  <c r="C79" i="9"/>
  <c r="B79" i="9"/>
  <c r="C78" i="9"/>
  <c r="B78" i="9"/>
  <c r="C77" i="9"/>
  <c r="B77" i="9"/>
  <c r="C76" i="9"/>
  <c r="B76" i="9"/>
  <c r="C75" i="9"/>
  <c r="B75" i="9"/>
  <c r="C74" i="9"/>
  <c r="B74" i="9"/>
  <c r="C73" i="9"/>
  <c r="B73" i="9"/>
  <c r="C66" i="9"/>
  <c r="B66" i="9"/>
  <c r="C65" i="9"/>
  <c r="B65" i="9"/>
  <c r="C64" i="9"/>
  <c r="B64" i="9"/>
  <c r="C63" i="9"/>
  <c r="B63" i="9"/>
  <c r="C62" i="9"/>
  <c r="B62" i="9"/>
  <c r="C61" i="9"/>
  <c r="B61" i="9"/>
  <c r="C54" i="9"/>
  <c r="B54" i="9"/>
  <c r="C53" i="9"/>
  <c r="B53" i="9"/>
  <c r="C52" i="9"/>
  <c r="B52" i="9"/>
  <c r="G60" i="7" l="1"/>
  <c r="H60" i="7"/>
  <c r="I60" i="7"/>
  <c r="J60" i="7"/>
  <c r="K60" i="7"/>
  <c r="L60" i="7"/>
  <c r="M60" i="7"/>
  <c r="N60" i="7"/>
  <c r="O60" i="7"/>
  <c r="P60" i="7"/>
  <c r="Q60" i="7"/>
  <c r="R60" i="7"/>
  <c r="S60" i="7"/>
  <c r="T60" i="7"/>
  <c r="U60" i="7"/>
  <c r="V60" i="7"/>
  <c r="W60" i="7"/>
  <c r="X60" i="7"/>
  <c r="Y60" i="7"/>
  <c r="Z60" i="7"/>
  <c r="AA60" i="7"/>
  <c r="AB60" i="7"/>
  <c r="AC60" i="7"/>
  <c r="AD60" i="7"/>
  <c r="AE60" i="7"/>
  <c r="G54" i="7"/>
  <c r="H54" i="7"/>
  <c r="I54" i="7"/>
  <c r="J54" i="7"/>
  <c r="K54" i="7"/>
  <c r="L54" i="7"/>
  <c r="M54" i="7"/>
  <c r="N54" i="7"/>
  <c r="O54" i="7"/>
  <c r="P54" i="7"/>
  <c r="Q54" i="7"/>
  <c r="R54" i="7"/>
  <c r="S54" i="7"/>
  <c r="T54" i="7"/>
  <c r="U54" i="7"/>
  <c r="V54" i="7"/>
  <c r="W54" i="7"/>
  <c r="X54" i="7"/>
  <c r="Y54" i="7"/>
  <c r="Z54" i="7"/>
  <c r="AA54" i="7"/>
  <c r="AB54" i="7"/>
  <c r="AC54" i="7"/>
  <c r="AD54" i="7"/>
  <c r="AE54" i="7"/>
  <c r="G55" i="7"/>
  <c r="H55" i="7"/>
  <c r="I55" i="7"/>
  <c r="J55" i="7"/>
  <c r="K55" i="7"/>
  <c r="L55" i="7"/>
  <c r="M55" i="7"/>
  <c r="N55" i="7"/>
  <c r="O55" i="7"/>
  <c r="P55" i="7"/>
  <c r="Q55" i="7"/>
  <c r="R55" i="7"/>
  <c r="S55" i="7"/>
  <c r="T55" i="7"/>
  <c r="U55" i="7"/>
  <c r="V55" i="7"/>
  <c r="W55" i="7"/>
  <c r="X55" i="7"/>
  <c r="Y55" i="7"/>
  <c r="Z55" i="7"/>
  <c r="AA55" i="7"/>
  <c r="AB55" i="7"/>
  <c r="AC55" i="7"/>
  <c r="AD55" i="7"/>
  <c r="AE55" i="7"/>
  <c r="G56" i="7"/>
  <c r="H56" i="7"/>
  <c r="I56" i="7"/>
  <c r="J56" i="7"/>
  <c r="K56" i="7"/>
  <c r="L56" i="7"/>
  <c r="M56" i="7"/>
  <c r="N56" i="7"/>
  <c r="O56" i="7"/>
  <c r="P56" i="7"/>
  <c r="Q56" i="7"/>
  <c r="R56" i="7"/>
  <c r="S56" i="7"/>
  <c r="T56" i="7"/>
  <c r="U56" i="7"/>
  <c r="V56" i="7"/>
  <c r="W56" i="7"/>
  <c r="X56" i="7"/>
  <c r="Y56" i="7"/>
  <c r="Z56" i="7"/>
  <c r="AA56" i="7"/>
  <c r="AB56" i="7"/>
  <c r="AC56" i="7"/>
  <c r="AD56" i="7"/>
  <c r="AE56" i="7"/>
  <c r="G57" i="7"/>
  <c r="H57" i="7"/>
  <c r="I57" i="7"/>
  <c r="J57" i="7"/>
  <c r="K57" i="7"/>
  <c r="L57" i="7"/>
  <c r="M57" i="7"/>
  <c r="N57" i="7"/>
  <c r="O57" i="7"/>
  <c r="P57" i="7"/>
  <c r="Q57" i="7"/>
  <c r="R57" i="7"/>
  <c r="S57" i="7"/>
  <c r="T57" i="7"/>
  <c r="U57" i="7"/>
  <c r="V57" i="7"/>
  <c r="W57" i="7"/>
  <c r="X57" i="7"/>
  <c r="Y57" i="7"/>
  <c r="Z57" i="7"/>
  <c r="AA57" i="7"/>
  <c r="AB57" i="7"/>
  <c r="AC57" i="7"/>
  <c r="AD57" i="7"/>
  <c r="AE57" i="7"/>
  <c r="G58" i="7"/>
  <c r="H58" i="7"/>
  <c r="I58" i="7"/>
  <c r="J58" i="7"/>
  <c r="K58" i="7"/>
  <c r="L58" i="7"/>
  <c r="M58" i="7"/>
  <c r="N58" i="7"/>
  <c r="O58" i="7"/>
  <c r="P58" i="7"/>
  <c r="Q58" i="7"/>
  <c r="R58" i="7"/>
  <c r="S58" i="7"/>
  <c r="T58" i="7"/>
  <c r="U58" i="7"/>
  <c r="V58" i="7"/>
  <c r="W58" i="7"/>
  <c r="X58" i="7"/>
  <c r="Y58" i="7"/>
  <c r="Z58" i="7"/>
  <c r="AA58" i="7"/>
  <c r="AB58" i="7"/>
  <c r="AC58" i="7"/>
  <c r="AD58" i="7"/>
  <c r="AE58" i="7"/>
  <c r="G59" i="7"/>
  <c r="H59" i="7"/>
  <c r="I59" i="7"/>
  <c r="J59" i="7"/>
  <c r="K59" i="7"/>
  <c r="L59" i="7"/>
  <c r="M59" i="7"/>
  <c r="N59" i="7"/>
  <c r="O59" i="7"/>
  <c r="P59" i="7"/>
  <c r="Q59" i="7"/>
  <c r="R59" i="7"/>
  <c r="S59" i="7"/>
  <c r="T59" i="7"/>
  <c r="U59" i="7"/>
  <c r="V59" i="7"/>
  <c r="W59" i="7"/>
  <c r="X59" i="7"/>
  <c r="Y59" i="7"/>
  <c r="Z59" i="7"/>
  <c r="AA59" i="7"/>
  <c r="AB59" i="7"/>
  <c r="AC59" i="7"/>
  <c r="AD59" i="7"/>
  <c r="AE59" i="7"/>
  <c r="C57" i="7"/>
  <c r="D57" i="7"/>
  <c r="E57" i="7"/>
  <c r="F57" i="7"/>
  <c r="C58" i="7"/>
  <c r="D58" i="7"/>
  <c r="E58" i="7"/>
  <c r="F58" i="7"/>
  <c r="C59" i="7"/>
  <c r="D59" i="7"/>
  <c r="E59" i="7"/>
  <c r="F59" i="7"/>
  <c r="B59" i="7"/>
  <c r="B58" i="7"/>
  <c r="B57" i="7"/>
  <c r="C19" i="9" l="1"/>
  <c r="B55" i="9"/>
  <c r="C55" i="9"/>
  <c r="B18" i="9"/>
  <c r="C67" i="9"/>
  <c r="B67" i="9"/>
  <c r="C82" i="9"/>
  <c r="B82" i="9"/>
  <c r="C18" i="9"/>
  <c r="C17" i="9"/>
  <c r="B19" i="9"/>
  <c r="B17" i="9"/>
  <c r="C27" i="8"/>
  <c r="D27" i="8"/>
  <c r="E27" i="8"/>
  <c r="F27" i="8"/>
  <c r="G27" i="8"/>
  <c r="H27" i="8"/>
  <c r="I27" i="8"/>
  <c r="J27" i="8"/>
  <c r="K27" i="8"/>
  <c r="L27" i="8"/>
  <c r="M27" i="8"/>
  <c r="N27" i="8"/>
  <c r="O27" i="8"/>
  <c r="P27" i="8"/>
  <c r="Q27" i="8"/>
  <c r="R27" i="8"/>
  <c r="S27" i="8"/>
  <c r="T27" i="8"/>
  <c r="U27" i="8"/>
  <c r="V27" i="8"/>
  <c r="W27" i="8"/>
  <c r="X27" i="8"/>
  <c r="Y27" i="8"/>
  <c r="Z27" i="8"/>
  <c r="AA27" i="8"/>
  <c r="AB27" i="8"/>
  <c r="AC27" i="8"/>
  <c r="AD27" i="8"/>
  <c r="AE27" i="8"/>
  <c r="C28" i="8"/>
  <c r="D28" i="8"/>
  <c r="E28" i="8"/>
  <c r="F28" i="8"/>
  <c r="G28" i="8"/>
  <c r="H28" i="8"/>
  <c r="I28" i="8"/>
  <c r="J28" i="8"/>
  <c r="K28" i="8"/>
  <c r="L28" i="8"/>
  <c r="M28" i="8"/>
  <c r="N28" i="8"/>
  <c r="O28" i="8"/>
  <c r="P28" i="8"/>
  <c r="Q28" i="8"/>
  <c r="R28" i="8"/>
  <c r="S28" i="8"/>
  <c r="T28" i="8"/>
  <c r="U28" i="8"/>
  <c r="V28" i="8"/>
  <c r="W28" i="8"/>
  <c r="X28" i="8"/>
  <c r="Y28" i="8"/>
  <c r="Z28" i="8"/>
  <c r="AA28" i="8"/>
  <c r="AB28" i="8"/>
  <c r="AC28" i="8"/>
  <c r="AD28" i="8"/>
  <c r="AE28" i="8"/>
  <c r="C29" i="8"/>
  <c r="D29" i="8"/>
  <c r="E29" i="8"/>
  <c r="F29" i="8"/>
  <c r="G29" i="8"/>
  <c r="H29" i="8"/>
  <c r="I29" i="8"/>
  <c r="J29" i="8"/>
  <c r="K29" i="8"/>
  <c r="L29" i="8"/>
  <c r="M29" i="8"/>
  <c r="N29" i="8"/>
  <c r="O29" i="8"/>
  <c r="P29" i="8"/>
  <c r="Q29" i="8"/>
  <c r="R29" i="8"/>
  <c r="S29" i="8"/>
  <c r="T29" i="8"/>
  <c r="U29" i="8"/>
  <c r="V29" i="8"/>
  <c r="W29" i="8"/>
  <c r="X29" i="8"/>
  <c r="Y29" i="8"/>
  <c r="Z29" i="8"/>
  <c r="AA29" i="8"/>
  <c r="AB29" i="8"/>
  <c r="AC29" i="8"/>
  <c r="AD29" i="8"/>
  <c r="AE29" i="8"/>
  <c r="C30" i="8"/>
  <c r="D30" i="8"/>
  <c r="E30" i="8"/>
  <c r="F30" i="8"/>
  <c r="G30" i="8"/>
  <c r="H30" i="8"/>
  <c r="I30" i="8"/>
  <c r="J30" i="8"/>
  <c r="K30" i="8"/>
  <c r="L30" i="8"/>
  <c r="M30" i="8"/>
  <c r="N30" i="8"/>
  <c r="O30" i="8"/>
  <c r="P30" i="8"/>
  <c r="Q30" i="8"/>
  <c r="R30" i="8"/>
  <c r="S30" i="8"/>
  <c r="T30" i="8"/>
  <c r="U30" i="8"/>
  <c r="V30" i="8"/>
  <c r="W30" i="8"/>
  <c r="X30" i="8"/>
  <c r="Y30" i="8"/>
  <c r="Z30" i="8"/>
  <c r="AA30" i="8"/>
  <c r="AB30" i="8"/>
  <c r="AC30" i="8"/>
  <c r="AD30" i="8"/>
  <c r="AE30" i="8"/>
  <c r="C31" i="8"/>
  <c r="D31" i="8"/>
  <c r="E31" i="8"/>
  <c r="F31" i="8"/>
  <c r="G31" i="8"/>
  <c r="H31" i="8"/>
  <c r="I31" i="8"/>
  <c r="J31" i="8"/>
  <c r="K31" i="8"/>
  <c r="L31" i="8"/>
  <c r="M31" i="8"/>
  <c r="N31" i="8"/>
  <c r="O31" i="8"/>
  <c r="P31" i="8"/>
  <c r="Q31" i="8"/>
  <c r="R31" i="8"/>
  <c r="S31" i="8"/>
  <c r="T31" i="8"/>
  <c r="U31" i="8"/>
  <c r="V31" i="8"/>
  <c r="W31" i="8"/>
  <c r="X31" i="8"/>
  <c r="Y31" i="8"/>
  <c r="Z31" i="8"/>
  <c r="AA31" i="8"/>
  <c r="AB31" i="8"/>
  <c r="AC31" i="8"/>
  <c r="AD31" i="8"/>
  <c r="AE31" i="8"/>
  <c r="C32" i="8"/>
  <c r="D32" i="8"/>
  <c r="E32" i="8"/>
  <c r="F32" i="8"/>
  <c r="G32" i="8"/>
  <c r="H32" i="8"/>
  <c r="I32" i="8"/>
  <c r="J32" i="8"/>
  <c r="K32" i="8"/>
  <c r="L32" i="8"/>
  <c r="M32" i="8"/>
  <c r="N32" i="8"/>
  <c r="O32" i="8"/>
  <c r="P32" i="8"/>
  <c r="Q32" i="8"/>
  <c r="R32" i="8"/>
  <c r="S32" i="8"/>
  <c r="T32" i="8"/>
  <c r="U32" i="8"/>
  <c r="V32" i="8"/>
  <c r="W32" i="8"/>
  <c r="X32" i="8"/>
  <c r="Y32" i="8"/>
  <c r="Z32" i="8"/>
  <c r="AA32" i="8"/>
  <c r="AB32" i="8"/>
  <c r="AC32" i="8"/>
  <c r="AD32" i="8"/>
  <c r="AE32" i="8"/>
  <c r="C33" i="8"/>
  <c r="D33" i="8"/>
  <c r="E33" i="8"/>
  <c r="F33" i="8"/>
  <c r="G33" i="8"/>
  <c r="H33" i="8"/>
  <c r="I33" i="8"/>
  <c r="J33" i="8"/>
  <c r="K33" i="8"/>
  <c r="L33" i="8"/>
  <c r="M33" i="8"/>
  <c r="N33" i="8"/>
  <c r="O33" i="8"/>
  <c r="P33" i="8"/>
  <c r="Q33" i="8"/>
  <c r="R33" i="8"/>
  <c r="S33" i="8"/>
  <c r="T33" i="8"/>
  <c r="U33" i="8"/>
  <c r="V33" i="8"/>
  <c r="W33" i="8"/>
  <c r="X33" i="8"/>
  <c r="Y33" i="8"/>
  <c r="Z33" i="8"/>
  <c r="AA33" i="8"/>
  <c r="AB33" i="8"/>
  <c r="AC33" i="8"/>
  <c r="AD33" i="8"/>
  <c r="AE33" i="8"/>
  <c r="C34" i="8"/>
  <c r="D34" i="8"/>
  <c r="E34" i="8"/>
  <c r="F34" i="8"/>
  <c r="G34" i="8"/>
  <c r="H34" i="8"/>
  <c r="I34" i="8"/>
  <c r="J34" i="8"/>
  <c r="K34" i="8"/>
  <c r="L34" i="8"/>
  <c r="M34" i="8"/>
  <c r="N34" i="8"/>
  <c r="O34" i="8"/>
  <c r="P34" i="8"/>
  <c r="Q34" i="8"/>
  <c r="R34" i="8"/>
  <c r="S34" i="8"/>
  <c r="T34" i="8"/>
  <c r="U34" i="8"/>
  <c r="V34" i="8"/>
  <c r="W34" i="8"/>
  <c r="X34" i="8"/>
  <c r="Y34" i="8"/>
  <c r="Z34" i="8"/>
  <c r="AA34" i="8"/>
  <c r="AB34" i="8"/>
  <c r="AC34" i="8"/>
  <c r="AD34" i="8"/>
  <c r="AE34" i="8"/>
  <c r="C35" i="8"/>
  <c r="D35" i="8"/>
  <c r="E35" i="8"/>
  <c r="F35" i="8"/>
  <c r="G35" i="8"/>
  <c r="H35" i="8"/>
  <c r="I35" i="8"/>
  <c r="J35" i="8"/>
  <c r="K35" i="8"/>
  <c r="L35" i="8"/>
  <c r="M35" i="8"/>
  <c r="N35" i="8"/>
  <c r="O35" i="8"/>
  <c r="P35" i="8"/>
  <c r="Q35" i="8"/>
  <c r="R35" i="8"/>
  <c r="S35" i="8"/>
  <c r="T35" i="8"/>
  <c r="U35" i="8"/>
  <c r="V35" i="8"/>
  <c r="W35" i="8"/>
  <c r="X35" i="8"/>
  <c r="Y35" i="8"/>
  <c r="Z35" i="8"/>
  <c r="AA35" i="8"/>
  <c r="AB35" i="8"/>
  <c r="AC35" i="8"/>
  <c r="AD35" i="8"/>
  <c r="AE35" i="8"/>
  <c r="C36" i="8"/>
  <c r="D36" i="8"/>
  <c r="E36" i="8"/>
  <c r="F36" i="8"/>
  <c r="G36" i="8"/>
  <c r="H36" i="8"/>
  <c r="I36" i="8"/>
  <c r="J36" i="8"/>
  <c r="K36" i="8"/>
  <c r="L36" i="8"/>
  <c r="M36" i="8"/>
  <c r="N36" i="8"/>
  <c r="O36" i="8"/>
  <c r="P36" i="8"/>
  <c r="Q36" i="8"/>
  <c r="R36" i="8"/>
  <c r="S36" i="8"/>
  <c r="T36" i="8"/>
  <c r="U36" i="8"/>
  <c r="V36" i="8"/>
  <c r="W36" i="8"/>
  <c r="X36" i="8"/>
  <c r="Y36" i="8"/>
  <c r="Z36" i="8"/>
  <c r="AA36" i="8"/>
  <c r="AB36" i="8"/>
  <c r="AC36" i="8"/>
  <c r="AD36" i="8"/>
  <c r="AE36" i="8"/>
  <c r="C37" i="8"/>
  <c r="D37" i="8"/>
  <c r="E37" i="8"/>
  <c r="F37" i="8"/>
  <c r="G37" i="8"/>
  <c r="H37" i="8"/>
  <c r="I37" i="8"/>
  <c r="J37" i="8"/>
  <c r="K37" i="8"/>
  <c r="L37" i="8"/>
  <c r="M37" i="8"/>
  <c r="N37" i="8"/>
  <c r="O37" i="8"/>
  <c r="P37" i="8"/>
  <c r="Q37" i="8"/>
  <c r="R37" i="8"/>
  <c r="S37" i="8"/>
  <c r="T37" i="8"/>
  <c r="U37" i="8"/>
  <c r="V37" i="8"/>
  <c r="W37" i="8"/>
  <c r="X37" i="8"/>
  <c r="Y37" i="8"/>
  <c r="Z37" i="8"/>
  <c r="AA37" i="8"/>
  <c r="AB37" i="8"/>
  <c r="AC37" i="8"/>
  <c r="AD37" i="8"/>
  <c r="AE37" i="8"/>
  <c r="C38" i="8"/>
  <c r="D38" i="8"/>
  <c r="E38" i="8"/>
  <c r="F38" i="8"/>
  <c r="G38" i="8"/>
  <c r="H38" i="8"/>
  <c r="I38" i="8"/>
  <c r="J38" i="8"/>
  <c r="K38" i="8"/>
  <c r="L38" i="8"/>
  <c r="M38" i="8"/>
  <c r="N38" i="8"/>
  <c r="O38" i="8"/>
  <c r="P38" i="8"/>
  <c r="Q38" i="8"/>
  <c r="R38" i="8"/>
  <c r="S38" i="8"/>
  <c r="T38" i="8"/>
  <c r="U38" i="8"/>
  <c r="V38" i="8"/>
  <c r="W38" i="8"/>
  <c r="X38" i="8"/>
  <c r="Y38" i="8"/>
  <c r="Z38" i="8"/>
  <c r="AA38" i="8"/>
  <c r="AB38" i="8"/>
  <c r="AC38" i="8"/>
  <c r="AD38" i="8"/>
  <c r="AE38" i="8"/>
  <c r="C39" i="8"/>
  <c r="D39" i="8"/>
  <c r="E39" i="8"/>
  <c r="F39" i="8"/>
  <c r="G39" i="8"/>
  <c r="H39" i="8"/>
  <c r="I39" i="8"/>
  <c r="J39" i="8"/>
  <c r="K39" i="8"/>
  <c r="L39" i="8"/>
  <c r="M39" i="8"/>
  <c r="N39" i="8"/>
  <c r="O39" i="8"/>
  <c r="P39" i="8"/>
  <c r="Q39" i="8"/>
  <c r="R39" i="8"/>
  <c r="S39" i="8"/>
  <c r="T39" i="8"/>
  <c r="U39" i="8"/>
  <c r="V39" i="8"/>
  <c r="W39" i="8"/>
  <c r="X39" i="8"/>
  <c r="Y39" i="8"/>
  <c r="Z39" i="8"/>
  <c r="AA39" i="8"/>
  <c r="AB39" i="8"/>
  <c r="AC39" i="8"/>
  <c r="AD39" i="8"/>
  <c r="AE39" i="8"/>
  <c r="C40"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C41" i="8"/>
  <c r="D41" i="8"/>
  <c r="E41" i="8"/>
  <c r="F41" i="8"/>
  <c r="G41" i="8"/>
  <c r="H41" i="8"/>
  <c r="I41" i="8"/>
  <c r="J41" i="8"/>
  <c r="K41" i="8"/>
  <c r="L41" i="8"/>
  <c r="M41" i="8"/>
  <c r="N41" i="8"/>
  <c r="O41" i="8"/>
  <c r="P41" i="8"/>
  <c r="Q41" i="8"/>
  <c r="R41" i="8"/>
  <c r="S41" i="8"/>
  <c r="T41" i="8"/>
  <c r="U41" i="8"/>
  <c r="V41" i="8"/>
  <c r="W41" i="8"/>
  <c r="X41" i="8"/>
  <c r="Y41" i="8"/>
  <c r="Z41" i="8"/>
  <c r="AA41" i="8"/>
  <c r="AB41" i="8"/>
  <c r="AC41" i="8"/>
  <c r="AD41" i="8"/>
  <c r="AE41" i="8"/>
  <c r="C42" i="8"/>
  <c r="D42" i="8"/>
  <c r="E42" i="8"/>
  <c r="F42" i="8"/>
  <c r="G42" i="8"/>
  <c r="H42" i="8"/>
  <c r="I42" i="8"/>
  <c r="J42" i="8"/>
  <c r="K42" i="8"/>
  <c r="L42" i="8"/>
  <c r="M42" i="8"/>
  <c r="N42" i="8"/>
  <c r="O42" i="8"/>
  <c r="P42" i="8"/>
  <c r="Q42" i="8"/>
  <c r="R42" i="8"/>
  <c r="S42" i="8"/>
  <c r="T42" i="8"/>
  <c r="U42" i="8"/>
  <c r="V42" i="8"/>
  <c r="W42" i="8"/>
  <c r="X42" i="8"/>
  <c r="Y42" i="8"/>
  <c r="Z42" i="8"/>
  <c r="AA42" i="8"/>
  <c r="AB42" i="8"/>
  <c r="AC42" i="8"/>
  <c r="AD42" i="8"/>
  <c r="AE42" i="8"/>
  <c r="C43" i="8"/>
  <c r="D43" i="8"/>
  <c r="E43" i="8"/>
  <c r="F43" i="8"/>
  <c r="G43" i="8"/>
  <c r="H43" i="8"/>
  <c r="I43" i="8"/>
  <c r="J43" i="8"/>
  <c r="K43" i="8"/>
  <c r="L43" i="8"/>
  <c r="M43" i="8"/>
  <c r="N43" i="8"/>
  <c r="O43" i="8"/>
  <c r="P43" i="8"/>
  <c r="Q43" i="8"/>
  <c r="R43" i="8"/>
  <c r="S43" i="8"/>
  <c r="T43" i="8"/>
  <c r="U43" i="8"/>
  <c r="V43" i="8"/>
  <c r="W43" i="8"/>
  <c r="X43" i="8"/>
  <c r="Y43" i="8"/>
  <c r="Z43" i="8"/>
  <c r="AA43" i="8"/>
  <c r="AB43" i="8"/>
  <c r="AC43" i="8"/>
  <c r="AD43" i="8"/>
  <c r="AE43" i="8"/>
  <c r="C44" i="8"/>
  <c r="D44" i="8"/>
  <c r="E44" i="8"/>
  <c r="F44" i="8"/>
  <c r="G44" i="8"/>
  <c r="H44" i="8"/>
  <c r="I44" i="8"/>
  <c r="J44" i="8"/>
  <c r="K44" i="8"/>
  <c r="L44" i="8"/>
  <c r="M44" i="8"/>
  <c r="N44" i="8"/>
  <c r="O44" i="8"/>
  <c r="P44" i="8"/>
  <c r="Q44" i="8"/>
  <c r="R44" i="8"/>
  <c r="S44" i="8"/>
  <c r="T44" i="8"/>
  <c r="U44" i="8"/>
  <c r="V44" i="8"/>
  <c r="W44" i="8"/>
  <c r="X44" i="8"/>
  <c r="Y44" i="8"/>
  <c r="Z44" i="8"/>
  <c r="AA44" i="8"/>
  <c r="AB44" i="8"/>
  <c r="AC44" i="8"/>
  <c r="AD44" i="8"/>
  <c r="AE44" i="8"/>
  <c r="C45" i="8"/>
  <c r="D45" i="8"/>
  <c r="E45" i="8"/>
  <c r="F45" i="8"/>
  <c r="G45" i="8"/>
  <c r="H45" i="8"/>
  <c r="I45" i="8"/>
  <c r="J45" i="8"/>
  <c r="K45" i="8"/>
  <c r="L45" i="8"/>
  <c r="M45" i="8"/>
  <c r="N45" i="8"/>
  <c r="O45" i="8"/>
  <c r="P45" i="8"/>
  <c r="Q45" i="8"/>
  <c r="R45" i="8"/>
  <c r="S45" i="8"/>
  <c r="T45" i="8"/>
  <c r="U45" i="8"/>
  <c r="V45" i="8"/>
  <c r="W45" i="8"/>
  <c r="X45" i="8"/>
  <c r="Y45" i="8"/>
  <c r="Z45" i="8"/>
  <c r="AA45" i="8"/>
  <c r="AB45" i="8"/>
  <c r="AC45" i="8"/>
  <c r="AD45" i="8"/>
  <c r="AE45" i="8"/>
  <c r="C46" i="8"/>
  <c r="D46" i="8"/>
  <c r="E46" i="8"/>
  <c r="F46" i="8"/>
  <c r="G46" i="8"/>
  <c r="H46" i="8"/>
  <c r="I46" i="8"/>
  <c r="J46" i="8"/>
  <c r="K46" i="8"/>
  <c r="L46" i="8"/>
  <c r="M46" i="8"/>
  <c r="N46" i="8"/>
  <c r="O46" i="8"/>
  <c r="P46" i="8"/>
  <c r="Q46" i="8"/>
  <c r="R46" i="8"/>
  <c r="S46" i="8"/>
  <c r="T46" i="8"/>
  <c r="U46" i="8"/>
  <c r="V46" i="8"/>
  <c r="W46" i="8"/>
  <c r="X46" i="8"/>
  <c r="Y46" i="8"/>
  <c r="Z46" i="8"/>
  <c r="AA46" i="8"/>
  <c r="AB46" i="8"/>
  <c r="AC46" i="8"/>
  <c r="AD46" i="8"/>
  <c r="AE46" i="8"/>
  <c r="B28" i="8"/>
  <c r="B29" i="8"/>
  <c r="B30" i="8"/>
  <c r="B31" i="8"/>
  <c r="B32" i="8"/>
  <c r="B33" i="8"/>
  <c r="B34" i="8"/>
  <c r="B35" i="8"/>
  <c r="B36" i="8"/>
  <c r="B37" i="8"/>
  <c r="B38" i="8"/>
  <c r="B39" i="8"/>
  <c r="B40" i="8"/>
  <c r="B41" i="8"/>
  <c r="B42" i="8"/>
  <c r="B43" i="8"/>
  <c r="B44" i="8"/>
  <c r="B45" i="8"/>
  <c r="B46" i="8"/>
  <c r="B27" i="8"/>
  <c r="B3" i="8"/>
  <c r="C3" i="8"/>
  <c r="D3" i="8"/>
  <c r="E3" i="8"/>
  <c r="F3" i="8"/>
  <c r="G3" i="8"/>
  <c r="H3" i="8"/>
  <c r="I3" i="8"/>
  <c r="J3" i="8"/>
  <c r="K3" i="8"/>
  <c r="L3" i="8"/>
  <c r="M3" i="8"/>
  <c r="N3" i="8"/>
  <c r="O3" i="8"/>
  <c r="P3" i="8"/>
  <c r="Q3" i="8"/>
  <c r="R3" i="8"/>
  <c r="S3" i="8"/>
  <c r="T3" i="8"/>
  <c r="U3" i="8"/>
  <c r="V3" i="8"/>
  <c r="W3" i="8"/>
  <c r="X3" i="8"/>
  <c r="Y3" i="8"/>
  <c r="Z3" i="8"/>
  <c r="AA3" i="8"/>
  <c r="AB3" i="8"/>
  <c r="AC3" i="8"/>
  <c r="AD3" i="8"/>
  <c r="AE3" i="8"/>
  <c r="C4" i="8"/>
  <c r="D4" i="8"/>
  <c r="E4" i="8"/>
  <c r="F4" i="8"/>
  <c r="G4" i="8"/>
  <c r="H4" i="8"/>
  <c r="I4" i="8"/>
  <c r="J4" i="8"/>
  <c r="K4" i="8"/>
  <c r="L4" i="8"/>
  <c r="M4" i="8"/>
  <c r="N4" i="8"/>
  <c r="O4" i="8"/>
  <c r="P4" i="8"/>
  <c r="Q4" i="8"/>
  <c r="R4" i="8"/>
  <c r="S4" i="8"/>
  <c r="T4" i="8"/>
  <c r="U4" i="8"/>
  <c r="V4" i="8"/>
  <c r="W4" i="8"/>
  <c r="X4" i="8"/>
  <c r="Y4" i="8"/>
  <c r="Z4" i="8"/>
  <c r="AA4" i="8"/>
  <c r="AB4" i="8"/>
  <c r="AC4" i="8"/>
  <c r="AD4" i="8"/>
  <c r="AE4" i="8"/>
  <c r="C5" i="8"/>
  <c r="D5" i="8"/>
  <c r="E5" i="8"/>
  <c r="F5" i="8"/>
  <c r="G5" i="8"/>
  <c r="H5" i="8"/>
  <c r="I5" i="8"/>
  <c r="J5" i="8"/>
  <c r="K5" i="8"/>
  <c r="L5" i="8"/>
  <c r="M5" i="8"/>
  <c r="N5" i="8"/>
  <c r="O5" i="8"/>
  <c r="P5" i="8"/>
  <c r="Q5" i="8"/>
  <c r="R5" i="8"/>
  <c r="S5" i="8"/>
  <c r="T5" i="8"/>
  <c r="U5" i="8"/>
  <c r="V5" i="8"/>
  <c r="W5" i="8"/>
  <c r="X5" i="8"/>
  <c r="Y5" i="8"/>
  <c r="Z5" i="8"/>
  <c r="AA5" i="8"/>
  <c r="AB5" i="8"/>
  <c r="AC5" i="8"/>
  <c r="AD5" i="8"/>
  <c r="AE5" i="8"/>
  <c r="C6" i="8"/>
  <c r="D6" i="8"/>
  <c r="E6" i="8"/>
  <c r="F6" i="8"/>
  <c r="G6" i="8"/>
  <c r="H6" i="8"/>
  <c r="I6" i="8"/>
  <c r="J6" i="8"/>
  <c r="K6" i="8"/>
  <c r="L6" i="8"/>
  <c r="M6" i="8"/>
  <c r="N6" i="8"/>
  <c r="O6" i="8"/>
  <c r="P6" i="8"/>
  <c r="Q6" i="8"/>
  <c r="R6" i="8"/>
  <c r="S6" i="8"/>
  <c r="T6" i="8"/>
  <c r="U6" i="8"/>
  <c r="V6" i="8"/>
  <c r="W6" i="8"/>
  <c r="X6" i="8"/>
  <c r="Y6" i="8"/>
  <c r="Z6" i="8"/>
  <c r="AA6" i="8"/>
  <c r="AB6" i="8"/>
  <c r="AC6" i="8"/>
  <c r="AD6" i="8"/>
  <c r="AE6" i="8"/>
  <c r="C7" i="8"/>
  <c r="D7" i="8"/>
  <c r="E7" i="8"/>
  <c r="F7" i="8"/>
  <c r="G7" i="8"/>
  <c r="H7" i="8"/>
  <c r="I7" i="8"/>
  <c r="J7" i="8"/>
  <c r="K7" i="8"/>
  <c r="L7" i="8"/>
  <c r="M7" i="8"/>
  <c r="N7" i="8"/>
  <c r="O7" i="8"/>
  <c r="P7" i="8"/>
  <c r="Q7" i="8"/>
  <c r="R7" i="8"/>
  <c r="S7" i="8"/>
  <c r="T7" i="8"/>
  <c r="U7" i="8"/>
  <c r="V7" i="8"/>
  <c r="W7" i="8"/>
  <c r="X7" i="8"/>
  <c r="Y7" i="8"/>
  <c r="Z7" i="8"/>
  <c r="AA7" i="8"/>
  <c r="AB7" i="8"/>
  <c r="AC7" i="8"/>
  <c r="AD7" i="8"/>
  <c r="AE7" i="8"/>
  <c r="C8" i="8"/>
  <c r="D8" i="8"/>
  <c r="E8" i="8"/>
  <c r="F8" i="8"/>
  <c r="G8" i="8"/>
  <c r="H8" i="8"/>
  <c r="I8" i="8"/>
  <c r="J8" i="8"/>
  <c r="K8" i="8"/>
  <c r="L8" i="8"/>
  <c r="M8" i="8"/>
  <c r="N8" i="8"/>
  <c r="O8" i="8"/>
  <c r="P8" i="8"/>
  <c r="Q8" i="8"/>
  <c r="R8" i="8"/>
  <c r="S8" i="8"/>
  <c r="T8" i="8"/>
  <c r="U8" i="8"/>
  <c r="V8" i="8"/>
  <c r="W8" i="8"/>
  <c r="X8" i="8"/>
  <c r="Y8" i="8"/>
  <c r="Z8" i="8"/>
  <c r="AA8" i="8"/>
  <c r="AB8" i="8"/>
  <c r="AC8" i="8"/>
  <c r="AD8" i="8"/>
  <c r="AE8" i="8"/>
  <c r="C9" i="8"/>
  <c r="D9" i="8"/>
  <c r="E9" i="8"/>
  <c r="F9" i="8"/>
  <c r="G9" i="8"/>
  <c r="H9" i="8"/>
  <c r="I9" i="8"/>
  <c r="J9" i="8"/>
  <c r="K9" i="8"/>
  <c r="L9" i="8"/>
  <c r="M9" i="8"/>
  <c r="N9" i="8"/>
  <c r="O9" i="8"/>
  <c r="P9" i="8"/>
  <c r="Q9" i="8"/>
  <c r="R9" i="8"/>
  <c r="S9" i="8"/>
  <c r="T9" i="8"/>
  <c r="U9" i="8"/>
  <c r="V9" i="8"/>
  <c r="W9" i="8"/>
  <c r="X9" i="8"/>
  <c r="Y9" i="8"/>
  <c r="Z9" i="8"/>
  <c r="AA9" i="8"/>
  <c r="AB9" i="8"/>
  <c r="AC9" i="8"/>
  <c r="AD9" i="8"/>
  <c r="AE9" i="8"/>
  <c r="C10" i="8"/>
  <c r="D10" i="8"/>
  <c r="E10" i="8"/>
  <c r="F10" i="8"/>
  <c r="G10" i="8"/>
  <c r="H10" i="8"/>
  <c r="I10" i="8"/>
  <c r="J10" i="8"/>
  <c r="K10" i="8"/>
  <c r="L10" i="8"/>
  <c r="M10" i="8"/>
  <c r="N10" i="8"/>
  <c r="O10" i="8"/>
  <c r="P10" i="8"/>
  <c r="Q10" i="8"/>
  <c r="R10" i="8"/>
  <c r="S10" i="8"/>
  <c r="T10" i="8"/>
  <c r="U10" i="8"/>
  <c r="V10" i="8"/>
  <c r="W10" i="8"/>
  <c r="X10" i="8"/>
  <c r="Y10" i="8"/>
  <c r="Z10" i="8"/>
  <c r="AA10" i="8"/>
  <c r="AB10" i="8"/>
  <c r="AC10" i="8"/>
  <c r="AD10" i="8"/>
  <c r="AE10" i="8"/>
  <c r="C11" i="8"/>
  <c r="D11" i="8"/>
  <c r="E11" i="8"/>
  <c r="F11" i="8"/>
  <c r="G11" i="8"/>
  <c r="H11" i="8"/>
  <c r="I11" i="8"/>
  <c r="J11" i="8"/>
  <c r="K11" i="8"/>
  <c r="L11" i="8"/>
  <c r="M11" i="8"/>
  <c r="N11" i="8"/>
  <c r="O11" i="8"/>
  <c r="P11" i="8"/>
  <c r="Q11" i="8"/>
  <c r="R11" i="8"/>
  <c r="S11" i="8"/>
  <c r="T11" i="8"/>
  <c r="U11" i="8"/>
  <c r="V11" i="8"/>
  <c r="W11" i="8"/>
  <c r="X11" i="8"/>
  <c r="Y11" i="8"/>
  <c r="Z11" i="8"/>
  <c r="AA11" i="8"/>
  <c r="AB11" i="8"/>
  <c r="AC11" i="8"/>
  <c r="AD11" i="8"/>
  <c r="AE11" i="8"/>
  <c r="C12" i="8"/>
  <c r="D12" i="8"/>
  <c r="E12" i="8"/>
  <c r="F12" i="8"/>
  <c r="G12" i="8"/>
  <c r="H12" i="8"/>
  <c r="I12" i="8"/>
  <c r="J12" i="8"/>
  <c r="K12" i="8"/>
  <c r="L12" i="8"/>
  <c r="M12" i="8"/>
  <c r="N12" i="8"/>
  <c r="O12" i="8"/>
  <c r="P12" i="8"/>
  <c r="Q12" i="8"/>
  <c r="R12" i="8"/>
  <c r="S12" i="8"/>
  <c r="T12" i="8"/>
  <c r="U12" i="8"/>
  <c r="V12" i="8"/>
  <c r="W12" i="8"/>
  <c r="X12" i="8"/>
  <c r="Y12" i="8"/>
  <c r="Z12" i="8"/>
  <c r="AA12" i="8"/>
  <c r="AB12" i="8"/>
  <c r="AC12" i="8"/>
  <c r="AD12" i="8"/>
  <c r="AE12" i="8"/>
  <c r="C13" i="8"/>
  <c r="D13" i="8"/>
  <c r="E13" i="8"/>
  <c r="F13" i="8"/>
  <c r="G13" i="8"/>
  <c r="H13" i="8"/>
  <c r="I13" i="8"/>
  <c r="J13" i="8"/>
  <c r="K13" i="8"/>
  <c r="L13" i="8"/>
  <c r="M13" i="8"/>
  <c r="N13" i="8"/>
  <c r="O13" i="8"/>
  <c r="P13" i="8"/>
  <c r="Q13" i="8"/>
  <c r="R13" i="8"/>
  <c r="S13" i="8"/>
  <c r="T13" i="8"/>
  <c r="U13" i="8"/>
  <c r="V13" i="8"/>
  <c r="W13" i="8"/>
  <c r="X13" i="8"/>
  <c r="Y13" i="8"/>
  <c r="Z13" i="8"/>
  <c r="AA13" i="8"/>
  <c r="AB13" i="8"/>
  <c r="AC13" i="8"/>
  <c r="AD13" i="8"/>
  <c r="AE13" i="8"/>
  <c r="C14"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C15" i="8"/>
  <c r="D15" i="8"/>
  <c r="E15" i="8"/>
  <c r="F15" i="8"/>
  <c r="G15" i="8"/>
  <c r="H15" i="8"/>
  <c r="I15" i="8"/>
  <c r="J15" i="8"/>
  <c r="K15" i="8"/>
  <c r="L15" i="8"/>
  <c r="M15" i="8"/>
  <c r="N15" i="8"/>
  <c r="O15" i="8"/>
  <c r="P15" i="8"/>
  <c r="Q15" i="8"/>
  <c r="R15" i="8"/>
  <c r="S15" i="8"/>
  <c r="T15" i="8"/>
  <c r="U15" i="8"/>
  <c r="V15" i="8"/>
  <c r="W15" i="8"/>
  <c r="X15" i="8"/>
  <c r="Y15" i="8"/>
  <c r="Z15" i="8"/>
  <c r="AA15" i="8"/>
  <c r="AB15" i="8"/>
  <c r="AC15" i="8"/>
  <c r="AD15" i="8"/>
  <c r="AE15" i="8"/>
  <c r="C16" i="8"/>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C17" i="8"/>
  <c r="D17" i="8"/>
  <c r="E17" i="8"/>
  <c r="F17" i="8"/>
  <c r="G17" i="8"/>
  <c r="H17" i="8"/>
  <c r="I17" i="8"/>
  <c r="J17" i="8"/>
  <c r="K17" i="8"/>
  <c r="L17" i="8"/>
  <c r="M17" i="8"/>
  <c r="N17" i="8"/>
  <c r="O17" i="8"/>
  <c r="P17" i="8"/>
  <c r="Q17" i="8"/>
  <c r="R17" i="8"/>
  <c r="S17" i="8"/>
  <c r="T17" i="8"/>
  <c r="U17" i="8"/>
  <c r="V17" i="8"/>
  <c r="W17" i="8"/>
  <c r="X17" i="8"/>
  <c r="Y17" i="8"/>
  <c r="Z17" i="8"/>
  <c r="AA17" i="8"/>
  <c r="AB17" i="8"/>
  <c r="AC17" i="8"/>
  <c r="AD17" i="8"/>
  <c r="AE17" i="8"/>
  <c r="C18" i="8"/>
  <c r="D18" i="8"/>
  <c r="E18" i="8"/>
  <c r="F18" i="8"/>
  <c r="G18" i="8"/>
  <c r="H18" i="8"/>
  <c r="I18" i="8"/>
  <c r="J18" i="8"/>
  <c r="K18" i="8"/>
  <c r="L18" i="8"/>
  <c r="M18" i="8"/>
  <c r="N18" i="8"/>
  <c r="O18" i="8"/>
  <c r="P18" i="8"/>
  <c r="Q18" i="8"/>
  <c r="R18" i="8"/>
  <c r="S18" i="8"/>
  <c r="T18" i="8"/>
  <c r="U18" i="8"/>
  <c r="V18" i="8"/>
  <c r="W18" i="8"/>
  <c r="X18" i="8"/>
  <c r="Y18" i="8"/>
  <c r="Z18" i="8"/>
  <c r="AA18" i="8"/>
  <c r="AB18" i="8"/>
  <c r="AC18" i="8"/>
  <c r="AD18" i="8"/>
  <c r="AE18" i="8"/>
  <c r="C19" i="8"/>
  <c r="D19" i="8"/>
  <c r="E19" i="8"/>
  <c r="F19" i="8"/>
  <c r="G19" i="8"/>
  <c r="H19" i="8"/>
  <c r="I19" i="8"/>
  <c r="J19" i="8"/>
  <c r="K19" i="8"/>
  <c r="L19" i="8"/>
  <c r="M19" i="8"/>
  <c r="N19" i="8"/>
  <c r="O19" i="8"/>
  <c r="P19" i="8"/>
  <c r="Q19" i="8"/>
  <c r="R19" i="8"/>
  <c r="S19" i="8"/>
  <c r="T19" i="8"/>
  <c r="U19" i="8"/>
  <c r="V19" i="8"/>
  <c r="W19" i="8"/>
  <c r="X19" i="8"/>
  <c r="Y19" i="8"/>
  <c r="Z19" i="8"/>
  <c r="AA19" i="8"/>
  <c r="AB19" i="8"/>
  <c r="AC19" i="8"/>
  <c r="AD19" i="8"/>
  <c r="AE19" i="8"/>
  <c r="C20" i="8"/>
  <c r="D20" i="8"/>
  <c r="E20" i="8"/>
  <c r="F20" i="8"/>
  <c r="G20" i="8"/>
  <c r="H20" i="8"/>
  <c r="I20" i="8"/>
  <c r="J20" i="8"/>
  <c r="K20" i="8"/>
  <c r="L20" i="8"/>
  <c r="M20" i="8"/>
  <c r="N20" i="8"/>
  <c r="O20" i="8"/>
  <c r="P20" i="8"/>
  <c r="Q20" i="8"/>
  <c r="R20" i="8"/>
  <c r="S20" i="8"/>
  <c r="T20" i="8"/>
  <c r="U20" i="8"/>
  <c r="V20" i="8"/>
  <c r="W20" i="8"/>
  <c r="X20" i="8"/>
  <c r="Y20" i="8"/>
  <c r="Z20" i="8"/>
  <c r="AA20" i="8"/>
  <c r="AB20" i="8"/>
  <c r="AC20" i="8"/>
  <c r="AD20" i="8"/>
  <c r="AE20" i="8"/>
  <c r="C21" i="8"/>
  <c r="D21" i="8"/>
  <c r="E21" i="8"/>
  <c r="F21" i="8"/>
  <c r="G21" i="8"/>
  <c r="H21" i="8"/>
  <c r="I21" i="8"/>
  <c r="J21" i="8"/>
  <c r="K21" i="8"/>
  <c r="L21" i="8"/>
  <c r="M21" i="8"/>
  <c r="N21" i="8"/>
  <c r="O21" i="8"/>
  <c r="P21" i="8"/>
  <c r="Q21" i="8"/>
  <c r="R21" i="8"/>
  <c r="S21" i="8"/>
  <c r="T21" i="8"/>
  <c r="U21" i="8"/>
  <c r="V21" i="8"/>
  <c r="W21" i="8"/>
  <c r="X21" i="8"/>
  <c r="Y21" i="8"/>
  <c r="Z21" i="8"/>
  <c r="AA21" i="8"/>
  <c r="AB21" i="8"/>
  <c r="AC21" i="8"/>
  <c r="AD21" i="8"/>
  <c r="AE21" i="8"/>
  <c r="C22" i="8"/>
  <c r="D22" i="8"/>
  <c r="E22" i="8"/>
  <c r="F22" i="8"/>
  <c r="G22" i="8"/>
  <c r="H22" i="8"/>
  <c r="I22" i="8"/>
  <c r="J22" i="8"/>
  <c r="K22" i="8"/>
  <c r="L22" i="8"/>
  <c r="M22" i="8"/>
  <c r="N22" i="8"/>
  <c r="O22" i="8"/>
  <c r="P22" i="8"/>
  <c r="Q22" i="8"/>
  <c r="R22" i="8"/>
  <c r="S22" i="8"/>
  <c r="T22" i="8"/>
  <c r="U22" i="8"/>
  <c r="V22" i="8"/>
  <c r="W22" i="8"/>
  <c r="X22" i="8"/>
  <c r="Y22" i="8"/>
  <c r="Z22" i="8"/>
  <c r="AA22" i="8"/>
  <c r="AB22" i="8"/>
  <c r="AC22" i="8"/>
  <c r="AD22" i="8"/>
  <c r="AE22" i="8"/>
  <c r="B4" i="8"/>
  <c r="B5" i="8"/>
  <c r="B6" i="8"/>
  <c r="B7" i="8"/>
  <c r="B8" i="8"/>
  <c r="B9" i="8"/>
  <c r="B10" i="8"/>
  <c r="B11" i="8"/>
  <c r="B12" i="8"/>
  <c r="B13" i="8"/>
  <c r="B14" i="8"/>
  <c r="B15" i="8"/>
  <c r="B16" i="8"/>
  <c r="B17" i="8"/>
  <c r="B18" i="8"/>
  <c r="B19" i="8"/>
  <c r="B20" i="8"/>
  <c r="B21" i="8"/>
  <c r="B22" i="8"/>
  <c r="B6" i="9" l="1"/>
  <c r="B5" i="9"/>
  <c r="G37" i="11" l="1"/>
  <c r="G55" i="11"/>
  <c r="C49" i="11"/>
  <c r="G53" i="11"/>
  <c r="G21" i="11"/>
  <c r="C135" i="11"/>
  <c r="C87" i="11"/>
  <c r="C36" i="11"/>
  <c r="G47" i="11"/>
  <c r="C174" i="11"/>
  <c r="C134" i="11"/>
  <c r="C118" i="11"/>
  <c r="C102" i="11"/>
  <c r="C86" i="11"/>
  <c r="C70" i="11"/>
  <c r="C54" i="11"/>
  <c r="C39" i="11"/>
  <c r="C23" i="11"/>
  <c r="C7" i="11"/>
  <c r="G42" i="11"/>
  <c r="G27" i="11"/>
  <c r="G12" i="11"/>
  <c r="C151" i="11"/>
  <c r="C107" i="11"/>
  <c r="C55" i="11"/>
  <c r="C8" i="11"/>
  <c r="G13" i="11"/>
  <c r="C177" i="11"/>
  <c r="C161" i="11"/>
  <c r="C145" i="11"/>
  <c r="C129" i="11"/>
  <c r="C113" i="11"/>
  <c r="C97" i="11"/>
  <c r="C81" i="11"/>
  <c r="C65" i="11"/>
  <c r="C46" i="11"/>
  <c r="C30" i="11"/>
  <c r="C14" i="11"/>
  <c r="G45" i="11"/>
  <c r="G26" i="11"/>
  <c r="G11" i="11"/>
  <c r="C155" i="11"/>
  <c r="C111" i="11"/>
  <c r="C59" i="11"/>
  <c r="C12" i="11"/>
  <c r="G9" i="11"/>
  <c r="C142" i="11"/>
  <c r="C164" i="11"/>
  <c r="C148" i="11"/>
  <c r="C132" i="11"/>
  <c r="C116" i="11"/>
  <c r="C100" i="11"/>
  <c r="C84" i="11"/>
  <c r="C68" i="11"/>
  <c r="C52" i="11"/>
  <c r="C33" i="11"/>
  <c r="C17" i="11"/>
  <c r="G52" i="11"/>
  <c r="G33" i="11"/>
  <c r="G14" i="11"/>
  <c r="C171" i="11"/>
  <c r="C119" i="11"/>
  <c r="C75" i="11"/>
  <c r="C28" i="11"/>
  <c r="G36" i="11"/>
  <c r="C162" i="11"/>
  <c r="C130" i="11"/>
  <c r="C114" i="11"/>
  <c r="C98" i="11"/>
  <c r="C82" i="11"/>
  <c r="C66" i="11"/>
  <c r="C50" i="11"/>
  <c r="C35" i="11"/>
  <c r="C19" i="11"/>
  <c r="G56" i="11"/>
  <c r="G38" i="11"/>
  <c r="G23" i="11"/>
  <c r="G8" i="11"/>
  <c r="C139" i="11"/>
  <c r="C91" i="11"/>
  <c r="C44" i="11"/>
  <c r="G51" i="11"/>
  <c r="C170" i="11"/>
  <c r="C173" i="11"/>
  <c r="C157" i="11"/>
  <c r="C141" i="11"/>
  <c r="C125" i="11"/>
  <c r="C109" i="11"/>
  <c r="C93" i="11"/>
  <c r="C77" i="11"/>
  <c r="C61" i="11"/>
  <c r="C42" i="11"/>
  <c r="C26" i="11"/>
  <c r="C10" i="11"/>
  <c r="G41" i="11"/>
  <c r="G22" i="11"/>
  <c r="G7" i="11"/>
  <c r="C143" i="11"/>
  <c r="C95" i="11"/>
  <c r="C51" i="11"/>
  <c r="G54" i="11"/>
  <c r="C178" i="11"/>
  <c r="C176" i="11"/>
  <c r="C160" i="11"/>
  <c r="C144" i="11"/>
  <c r="C128" i="11"/>
  <c r="C112" i="11"/>
  <c r="C96" i="11"/>
  <c r="C80" i="11"/>
  <c r="C64" i="11"/>
  <c r="C45" i="11"/>
  <c r="C29" i="11"/>
  <c r="C13" i="11"/>
  <c r="G48" i="11"/>
  <c r="G29" i="11"/>
  <c r="G10" i="11"/>
  <c r="C159" i="11"/>
  <c r="C103" i="11"/>
  <c r="C63" i="11"/>
  <c r="C16" i="11"/>
  <c r="G24" i="11"/>
  <c r="C150" i="11"/>
  <c r="C126" i="11"/>
  <c r="C110" i="11"/>
  <c r="C94" i="11"/>
  <c r="C78" i="11"/>
  <c r="C62" i="11"/>
  <c r="C47" i="11"/>
  <c r="C31" i="11"/>
  <c r="C15" i="11"/>
  <c r="G50" i="11"/>
  <c r="G35" i="11"/>
  <c r="G20" i="11"/>
  <c r="C175" i="11"/>
  <c r="C127" i="11"/>
  <c r="C79" i="11"/>
  <c r="C32" i="11"/>
  <c r="G39" i="11"/>
  <c r="C158" i="11"/>
  <c r="C169" i="11"/>
  <c r="C153" i="11"/>
  <c r="C137" i="11"/>
  <c r="C121" i="11"/>
  <c r="C105" i="11"/>
  <c r="C89" i="11"/>
  <c r="C73" i="11"/>
  <c r="C57" i="11"/>
  <c r="C38" i="11"/>
  <c r="C22" i="11"/>
  <c r="C6" i="11"/>
  <c r="G34" i="11"/>
  <c r="G19" i="11"/>
  <c r="C5" i="11"/>
  <c r="C131" i="11"/>
  <c r="C83" i="11"/>
  <c r="C40" i="11"/>
  <c r="G43" i="11"/>
  <c r="C166" i="11"/>
  <c r="C172" i="11"/>
  <c r="C156" i="11"/>
  <c r="C140" i="11"/>
  <c r="C124" i="11"/>
  <c r="C108" i="11"/>
  <c r="C92" i="11"/>
  <c r="C76" i="11"/>
  <c r="C60" i="11"/>
  <c r="C41" i="11"/>
  <c r="C25" i="11"/>
  <c r="C9" i="11"/>
  <c r="G44" i="11"/>
  <c r="G25" i="11"/>
  <c r="G6" i="11"/>
  <c r="C147" i="11"/>
  <c r="C99" i="11"/>
  <c r="C48" i="11"/>
  <c r="G57" i="11"/>
  <c r="G17" i="11"/>
  <c r="C138" i="11"/>
  <c r="C122" i="11"/>
  <c r="C106" i="11"/>
  <c r="C90" i="11"/>
  <c r="C74" i="11"/>
  <c r="C58" i="11"/>
  <c r="C43" i="11"/>
  <c r="C27" i="11"/>
  <c r="C11" i="11"/>
  <c r="G46" i="11"/>
  <c r="G31" i="11"/>
  <c r="G16" i="11"/>
  <c r="C163" i="11"/>
  <c r="C115" i="11"/>
  <c r="C67" i="11"/>
  <c r="C20" i="11"/>
  <c r="G28" i="11"/>
  <c r="C146" i="11"/>
  <c r="C165" i="11"/>
  <c r="C149" i="11"/>
  <c r="C133" i="11"/>
  <c r="C117" i="11"/>
  <c r="C101" i="11"/>
  <c r="C85" i="11"/>
  <c r="C69" i="11"/>
  <c r="C53" i="11"/>
  <c r="C34" i="11"/>
  <c r="C18" i="11"/>
  <c r="G49" i="11"/>
  <c r="G30" i="11"/>
  <c r="G15" i="11"/>
  <c r="C167" i="11"/>
  <c r="C123" i="11"/>
  <c r="C71" i="11"/>
  <c r="C24" i="11"/>
  <c r="G32" i="11"/>
  <c r="C154" i="11"/>
  <c r="C168" i="11"/>
  <c r="C152" i="11"/>
  <c r="C136" i="11"/>
  <c r="C120" i="11"/>
  <c r="C104" i="11"/>
  <c r="C88" i="11"/>
  <c r="C72" i="11"/>
  <c r="C56" i="11"/>
  <c r="C37" i="11"/>
  <c r="C21" i="11"/>
  <c r="G5" i="11"/>
  <c r="G40" i="11"/>
  <c r="G18" i="11"/>
  <c r="D65" i="9"/>
  <c r="D78" i="9"/>
  <c r="D76" i="9"/>
  <c r="D61" i="9"/>
  <c r="D79" i="9"/>
  <c r="D74" i="9"/>
  <c r="D52" i="9"/>
  <c r="D73" i="9"/>
  <c r="D80" i="9"/>
  <c r="D64" i="9"/>
  <c r="D81" i="9"/>
  <c r="D55" i="9"/>
  <c r="D66" i="9"/>
  <c r="D54" i="9"/>
  <c r="D53" i="9"/>
  <c r="D67" i="9"/>
  <c r="D75" i="9"/>
  <c r="D63" i="9"/>
  <c r="D82" i="9"/>
  <c r="D62" i="9"/>
  <c r="D77" i="9"/>
  <c r="D19" i="9"/>
  <c r="D18" i="9"/>
  <c r="D17" i="9"/>
  <c r="B7" i="9"/>
  <c r="D7" i="9"/>
  <c r="F7" i="9"/>
  <c r="F6" i="9"/>
  <c r="D6" i="9"/>
  <c r="C51" i="8" l="1"/>
  <c r="D51" i="8"/>
  <c r="E51" i="8"/>
  <c r="G51" i="8"/>
  <c r="H51" i="8"/>
  <c r="I51" i="8"/>
  <c r="K51" i="8"/>
  <c r="L51" i="8"/>
  <c r="M51" i="8"/>
  <c r="O51" i="8"/>
  <c r="P51" i="8"/>
  <c r="Q51" i="8"/>
  <c r="S51" i="8"/>
  <c r="T51" i="8"/>
  <c r="U51" i="8"/>
  <c r="W51" i="8"/>
  <c r="X51" i="8"/>
  <c r="Y51" i="8"/>
  <c r="AA51" i="8"/>
  <c r="AB51" i="8"/>
  <c r="AC51" i="8"/>
  <c r="AE51" i="8"/>
  <c r="C52" i="8"/>
  <c r="D52" i="8"/>
  <c r="F52" i="8"/>
  <c r="G52" i="8"/>
  <c r="H52" i="8"/>
  <c r="J52" i="8"/>
  <c r="K52" i="8"/>
  <c r="L52" i="8"/>
  <c r="N52" i="8"/>
  <c r="O52" i="8"/>
  <c r="P52" i="8"/>
  <c r="R52" i="8"/>
  <c r="S52" i="8"/>
  <c r="T52" i="8"/>
  <c r="V52" i="8"/>
  <c r="W52" i="8"/>
  <c r="X52" i="8"/>
  <c r="Z52" i="8"/>
  <c r="AA52" i="8"/>
  <c r="AB52" i="8"/>
  <c r="AD52" i="8"/>
  <c r="AE52" i="8"/>
  <c r="C53" i="8"/>
  <c r="E53" i="8"/>
  <c r="F53" i="8"/>
  <c r="G53" i="8"/>
  <c r="I53" i="8"/>
  <c r="J53" i="8"/>
  <c r="K53" i="8"/>
  <c r="M53" i="8"/>
  <c r="N53" i="8"/>
  <c r="O53" i="8"/>
  <c r="Q53" i="8"/>
  <c r="R53" i="8"/>
  <c r="S53" i="8"/>
  <c r="U53" i="8"/>
  <c r="V53" i="8"/>
  <c r="W53" i="8"/>
  <c r="Y53" i="8"/>
  <c r="Z53" i="8"/>
  <c r="AA53" i="8"/>
  <c r="AC53" i="8"/>
  <c r="AD53" i="8"/>
  <c r="AE53" i="8"/>
  <c r="D54" i="8"/>
  <c r="E54" i="8"/>
  <c r="F54" i="8"/>
  <c r="H54" i="8"/>
  <c r="I54" i="8"/>
  <c r="J54" i="8"/>
  <c r="L54" i="8"/>
  <c r="M54" i="8"/>
  <c r="N54" i="8"/>
  <c r="P54" i="8"/>
  <c r="Q54" i="8"/>
  <c r="R54" i="8"/>
  <c r="T54" i="8"/>
  <c r="U54" i="8"/>
  <c r="V54" i="8"/>
  <c r="X54" i="8"/>
  <c r="Y54" i="8"/>
  <c r="Z54" i="8"/>
  <c r="AB54" i="8"/>
  <c r="AC54" i="8"/>
  <c r="AD54" i="8"/>
  <c r="C55" i="8"/>
  <c r="D55" i="8"/>
  <c r="E55" i="8"/>
  <c r="G55" i="8"/>
  <c r="H55" i="8"/>
  <c r="I55" i="8"/>
  <c r="K55" i="8"/>
  <c r="L55" i="8"/>
  <c r="M55" i="8"/>
  <c r="O55" i="8"/>
  <c r="P55" i="8"/>
  <c r="Q55" i="8"/>
  <c r="S55" i="8"/>
  <c r="T55" i="8"/>
  <c r="U55" i="8"/>
  <c r="W55" i="8"/>
  <c r="X55" i="8"/>
  <c r="Y55" i="8"/>
  <c r="AA55" i="8"/>
  <c r="AB55" i="8"/>
  <c r="AC55" i="8"/>
  <c r="AE55" i="8"/>
  <c r="C56" i="8"/>
  <c r="D56" i="8"/>
  <c r="F56" i="8"/>
  <c r="G56" i="8"/>
  <c r="H56" i="8"/>
  <c r="J56" i="8"/>
  <c r="K56" i="8"/>
  <c r="L56" i="8"/>
  <c r="N56" i="8"/>
  <c r="O56" i="8"/>
  <c r="P56" i="8"/>
  <c r="R56" i="8"/>
  <c r="S56" i="8"/>
  <c r="T56" i="8"/>
  <c r="V56" i="8"/>
  <c r="W56" i="8"/>
  <c r="X56" i="8"/>
  <c r="Z56" i="8"/>
  <c r="AA56" i="8"/>
  <c r="AB56" i="8"/>
  <c r="AD56" i="8"/>
  <c r="AE56" i="8"/>
  <c r="C57" i="8"/>
  <c r="E57" i="8"/>
  <c r="F57" i="8"/>
  <c r="G57" i="8"/>
  <c r="I57" i="8"/>
  <c r="J57" i="8"/>
  <c r="K57" i="8"/>
  <c r="M57" i="8"/>
  <c r="N57" i="8"/>
  <c r="O57" i="8"/>
  <c r="Q57" i="8"/>
  <c r="R57" i="8"/>
  <c r="S57" i="8"/>
  <c r="U57" i="8"/>
  <c r="V57" i="8"/>
  <c r="W57" i="8"/>
  <c r="Y57" i="8"/>
  <c r="Z57" i="8"/>
  <c r="AA57" i="8"/>
  <c r="AC57" i="8"/>
  <c r="AD57" i="8"/>
  <c r="AE57" i="8"/>
  <c r="D58" i="8"/>
  <c r="E58" i="8"/>
  <c r="F58" i="8"/>
  <c r="H58" i="8"/>
  <c r="I58" i="8"/>
  <c r="J58" i="8"/>
  <c r="L58" i="8"/>
  <c r="M58" i="8"/>
  <c r="N58" i="8"/>
  <c r="P58" i="8"/>
  <c r="Q58" i="8"/>
  <c r="R58" i="8"/>
  <c r="T58" i="8"/>
  <c r="U58" i="8"/>
  <c r="V58" i="8"/>
  <c r="X58" i="8"/>
  <c r="Y58" i="8"/>
  <c r="Z58" i="8"/>
  <c r="AB58" i="8"/>
  <c r="AC58" i="8"/>
  <c r="AD58" i="8"/>
  <c r="C59" i="8"/>
  <c r="D59" i="8"/>
  <c r="E59" i="8"/>
  <c r="G59" i="8"/>
  <c r="H59" i="8"/>
  <c r="I59" i="8"/>
  <c r="K59" i="8"/>
  <c r="L59" i="8"/>
  <c r="M59" i="8"/>
  <c r="O59" i="8"/>
  <c r="P59" i="8"/>
  <c r="Q59" i="8"/>
  <c r="S59" i="8"/>
  <c r="T59" i="8"/>
  <c r="U59" i="8"/>
  <c r="W59" i="8"/>
  <c r="X59" i="8"/>
  <c r="Y59" i="8"/>
  <c r="AA59" i="8"/>
  <c r="AB59" i="8"/>
  <c r="AC59" i="8"/>
  <c r="AE59" i="8"/>
  <c r="C60" i="8"/>
  <c r="D60" i="8"/>
  <c r="F60" i="8"/>
  <c r="G60" i="8"/>
  <c r="H60" i="8"/>
  <c r="J60" i="8"/>
  <c r="K60" i="8"/>
  <c r="L60" i="8"/>
  <c r="N60" i="8"/>
  <c r="O60" i="8"/>
  <c r="P60" i="8"/>
  <c r="R60" i="8"/>
  <c r="S60" i="8"/>
  <c r="T60" i="8"/>
  <c r="V60" i="8"/>
  <c r="W60" i="8"/>
  <c r="X60" i="8"/>
  <c r="Z60" i="8"/>
  <c r="AA60" i="8"/>
  <c r="AB60" i="8"/>
  <c r="AD60" i="8"/>
  <c r="AE60" i="8"/>
  <c r="C61" i="8"/>
  <c r="E61" i="8"/>
  <c r="F61" i="8"/>
  <c r="G61" i="8"/>
  <c r="I61" i="8"/>
  <c r="J61" i="8"/>
  <c r="K61" i="8"/>
  <c r="M61" i="8"/>
  <c r="N61" i="8"/>
  <c r="O61" i="8"/>
  <c r="Q61" i="8"/>
  <c r="R61" i="8"/>
  <c r="S61" i="8"/>
  <c r="U61" i="8"/>
  <c r="V61" i="8"/>
  <c r="W61" i="8"/>
  <c r="Y61" i="8"/>
  <c r="Z61" i="8"/>
  <c r="AA61" i="8"/>
  <c r="AC61" i="8"/>
  <c r="AD61" i="8"/>
  <c r="AE61" i="8"/>
  <c r="D62" i="8"/>
  <c r="E62" i="8"/>
  <c r="F62" i="8"/>
  <c r="H62" i="8"/>
  <c r="I62" i="8"/>
  <c r="J62" i="8"/>
  <c r="L62" i="8"/>
  <c r="M62" i="8"/>
  <c r="N62" i="8"/>
  <c r="P62" i="8"/>
  <c r="Q62" i="8"/>
  <c r="R62" i="8"/>
  <c r="T62" i="8"/>
  <c r="U62" i="8"/>
  <c r="V62" i="8"/>
  <c r="X62" i="8"/>
  <c r="Y62" i="8"/>
  <c r="Z62" i="8"/>
  <c r="AB62" i="8"/>
  <c r="AC62" i="8"/>
  <c r="AD62" i="8"/>
  <c r="C63" i="8"/>
  <c r="D63" i="8"/>
  <c r="E63" i="8"/>
  <c r="G63" i="8"/>
  <c r="H63" i="8"/>
  <c r="I63" i="8"/>
  <c r="K63" i="8"/>
  <c r="L63" i="8"/>
  <c r="M63" i="8"/>
  <c r="O63" i="8"/>
  <c r="P63" i="8"/>
  <c r="Q63" i="8"/>
  <c r="S63" i="8"/>
  <c r="T63" i="8"/>
  <c r="U63" i="8"/>
  <c r="W63" i="8"/>
  <c r="X63" i="8"/>
  <c r="Y63" i="8"/>
  <c r="AA63" i="8"/>
  <c r="AB63" i="8"/>
  <c r="AC63" i="8"/>
  <c r="AE63" i="8"/>
  <c r="C64" i="8"/>
  <c r="D64" i="8"/>
  <c r="F64" i="8"/>
  <c r="G64" i="8"/>
  <c r="H64" i="8"/>
  <c r="J64" i="8"/>
  <c r="K64" i="8"/>
  <c r="L64" i="8"/>
  <c r="N64" i="8"/>
  <c r="O64" i="8"/>
  <c r="P64" i="8"/>
  <c r="R64" i="8"/>
  <c r="S64" i="8"/>
  <c r="T64" i="8"/>
  <c r="V64" i="8"/>
  <c r="W64" i="8"/>
  <c r="X64" i="8"/>
  <c r="Z64" i="8"/>
  <c r="AA64" i="8"/>
  <c r="AB64" i="8"/>
  <c r="AD64" i="8"/>
  <c r="AE64" i="8"/>
  <c r="C65" i="8"/>
  <c r="E65" i="8"/>
  <c r="F65" i="8"/>
  <c r="G65" i="8"/>
  <c r="I65" i="8"/>
  <c r="J65" i="8"/>
  <c r="K65" i="8"/>
  <c r="M65" i="8"/>
  <c r="N65" i="8"/>
  <c r="O65" i="8"/>
  <c r="Q65" i="8"/>
  <c r="R65" i="8"/>
  <c r="S65" i="8"/>
  <c r="U65" i="8"/>
  <c r="V65" i="8"/>
  <c r="W65" i="8"/>
  <c r="Y65" i="8"/>
  <c r="Z65" i="8"/>
  <c r="AA65" i="8"/>
  <c r="AC65" i="8"/>
  <c r="AD65" i="8"/>
  <c r="AE65" i="8"/>
  <c r="D66" i="8"/>
  <c r="E66" i="8"/>
  <c r="F66" i="8"/>
  <c r="H66" i="8"/>
  <c r="I66" i="8"/>
  <c r="J66" i="8"/>
  <c r="L66" i="8"/>
  <c r="M66" i="8"/>
  <c r="N66" i="8"/>
  <c r="P66" i="8"/>
  <c r="Q66" i="8"/>
  <c r="R66" i="8"/>
  <c r="T66" i="8"/>
  <c r="U66" i="8"/>
  <c r="V66" i="8"/>
  <c r="X66" i="8"/>
  <c r="Y66" i="8"/>
  <c r="Z66" i="8"/>
  <c r="AB66" i="8"/>
  <c r="AC66" i="8"/>
  <c r="AD66" i="8"/>
  <c r="C67" i="8"/>
  <c r="D67" i="8"/>
  <c r="E67" i="8"/>
  <c r="G67" i="8"/>
  <c r="H67" i="8"/>
  <c r="I67" i="8"/>
  <c r="K67" i="8"/>
  <c r="L67" i="8"/>
  <c r="M67" i="8"/>
  <c r="O67" i="8"/>
  <c r="P67" i="8"/>
  <c r="Q67" i="8"/>
  <c r="S67" i="8"/>
  <c r="T67" i="8"/>
  <c r="U67" i="8"/>
  <c r="W67" i="8"/>
  <c r="X67" i="8"/>
  <c r="Y67" i="8"/>
  <c r="AA67" i="8"/>
  <c r="AB67" i="8"/>
  <c r="AC67" i="8"/>
  <c r="AE67" i="8"/>
  <c r="C68" i="8"/>
  <c r="D68" i="8"/>
  <c r="F68" i="8"/>
  <c r="G68" i="8"/>
  <c r="H68" i="8"/>
  <c r="J68" i="8"/>
  <c r="K68" i="8"/>
  <c r="L68" i="8"/>
  <c r="N68" i="8"/>
  <c r="O68" i="8"/>
  <c r="P68" i="8"/>
  <c r="R68" i="8"/>
  <c r="S68" i="8"/>
  <c r="T68" i="8"/>
  <c r="V68" i="8"/>
  <c r="W68" i="8"/>
  <c r="X68" i="8"/>
  <c r="Z68" i="8"/>
  <c r="AA68" i="8"/>
  <c r="AB68" i="8"/>
  <c r="AD68" i="8"/>
  <c r="AE68" i="8"/>
  <c r="C69" i="8"/>
  <c r="E69" i="8"/>
  <c r="F69" i="8"/>
  <c r="G69" i="8"/>
  <c r="I69" i="8"/>
  <c r="J69" i="8"/>
  <c r="K69" i="8"/>
  <c r="M69" i="8"/>
  <c r="N69" i="8"/>
  <c r="O69" i="8"/>
  <c r="Q69" i="8"/>
  <c r="R69" i="8"/>
  <c r="S69" i="8"/>
  <c r="U69" i="8"/>
  <c r="V69" i="8"/>
  <c r="W69" i="8"/>
  <c r="Y69" i="8"/>
  <c r="Z69" i="8"/>
  <c r="AA69" i="8"/>
  <c r="AC69" i="8"/>
  <c r="AD69" i="8"/>
  <c r="AE69" i="8"/>
  <c r="D70" i="8"/>
  <c r="E70" i="8"/>
  <c r="F70" i="8"/>
  <c r="H70" i="8"/>
  <c r="I70" i="8"/>
  <c r="L70" i="8"/>
  <c r="M70" i="8"/>
  <c r="N70" i="8"/>
  <c r="P70" i="8"/>
  <c r="Q70" i="8"/>
  <c r="R70" i="8"/>
  <c r="T70" i="8"/>
  <c r="U70" i="8"/>
  <c r="V70" i="8"/>
  <c r="X70" i="8"/>
  <c r="Y70" i="8"/>
  <c r="Z70" i="8"/>
  <c r="AB70" i="8"/>
  <c r="AC70" i="8"/>
  <c r="AD70" i="8"/>
  <c r="R47" i="8" l="1"/>
  <c r="J23" i="8"/>
  <c r="AD47" i="8"/>
  <c r="N47" i="8"/>
  <c r="F47" i="8"/>
  <c r="F56" i="7" s="1"/>
  <c r="Z47" i="8"/>
  <c r="J47" i="8"/>
  <c r="AD23" i="8"/>
  <c r="N23" i="8"/>
  <c r="AE70" i="8"/>
  <c r="AA70" i="8"/>
  <c r="W70" i="8"/>
  <c r="S70" i="8"/>
  <c r="O70" i="8"/>
  <c r="K70" i="8"/>
  <c r="G70" i="8"/>
  <c r="C70" i="8"/>
  <c r="AB69" i="8"/>
  <c r="X69" i="8"/>
  <c r="T69" i="8"/>
  <c r="P69" i="8"/>
  <c r="L69" i="8"/>
  <c r="H69" i="8"/>
  <c r="D69" i="8"/>
  <c r="AC68" i="8"/>
  <c r="Y68" i="8"/>
  <c r="U68" i="8"/>
  <c r="Q68" i="8"/>
  <c r="M68" i="8"/>
  <c r="I68" i="8"/>
  <c r="E68" i="8"/>
  <c r="AD67" i="8"/>
  <c r="Z67" i="8"/>
  <c r="V67" i="8"/>
  <c r="R67" i="8"/>
  <c r="N67" i="8"/>
  <c r="J67" i="8"/>
  <c r="F67" i="8"/>
  <c r="AE66" i="8"/>
  <c r="AA66" i="8"/>
  <c r="W66" i="8"/>
  <c r="S66" i="8"/>
  <c r="O66" i="8"/>
  <c r="K66" i="8"/>
  <c r="G66" i="8"/>
  <c r="C66" i="8"/>
  <c r="AB65" i="8"/>
  <c r="X65" i="8"/>
  <c r="T65" i="8"/>
  <c r="P65" i="8"/>
  <c r="L65" i="8"/>
  <c r="H65" i="8"/>
  <c r="D65" i="8"/>
  <c r="AC64" i="8"/>
  <c r="Y64" i="8"/>
  <c r="U64" i="8"/>
  <c r="Q64" i="8"/>
  <c r="M64" i="8"/>
  <c r="I64" i="8"/>
  <c r="E64" i="8"/>
  <c r="AD63" i="8"/>
  <c r="Z63" i="8"/>
  <c r="V63" i="8"/>
  <c r="R63" i="8"/>
  <c r="N63" i="8"/>
  <c r="J63" i="8"/>
  <c r="F63" i="8"/>
  <c r="AE62" i="8"/>
  <c r="AA62" i="8"/>
  <c r="W62" i="8"/>
  <c r="S62" i="8"/>
  <c r="O62" i="8"/>
  <c r="K62" i="8"/>
  <c r="G62" i="8"/>
  <c r="C62" i="8"/>
  <c r="AB61" i="8"/>
  <c r="X61" i="8"/>
  <c r="T61" i="8"/>
  <c r="P61" i="8"/>
  <c r="L61" i="8"/>
  <c r="H61" i="8"/>
  <c r="D61" i="8"/>
  <c r="AC60" i="8"/>
  <c r="Y60" i="8"/>
  <c r="U60" i="8"/>
  <c r="Q60" i="8"/>
  <c r="M60" i="8"/>
  <c r="I60" i="8"/>
  <c r="E60" i="8"/>
  <c r="AD59" i="8"/>
  <c r="Z59" i="8"/>
  <c r="V59" i="8"/>
  <c r="R59" i="8"/>
  <c r="N59" i="8"/>
  <c r="J59" i="8"/>
  <c r="F59" i="8"/>
  <c r="AE58" i="8"/>
  <c r="AA58" i="8"/>
  <c r="W58" i="8"/>
  <c r="S58" i="8"/>
  <c r="O58" i="8"/>
  <c r="K58" i="8"/>
  <c r="G58" i="8"/>
  <c r="C58" i="8"/>
  <c r="AB57" i="8"/>
  <c r="X57" i="8"/>
  <c r="T57" i="8"/>
  <c r="P57" i="8"/>
  <c r="L57" i="8"/>
  <c r="H57" i="8"/>
  <c r="D57" i="8"/>
  <c r="AC56" i="8"/>
  <c r="Y56" i="8"/>
  <c r="U56" i="8"/>
  <c r="Q56" i="8"/>
  <c r="M56" i="8"/>
  <c r="I56" i="8"/>
  <c r="E56" i="8"/>
  <c r="AD55" i="8"/>
  <c r="Z55" i="8"/>
  <c r="V55" i="8"/>
  <c r="R55" i="8"/>
  <c r="N55" i="8"/>
  <c r="J55" i="8"/>
  <c r="F55" i="8"/>
  <c r="AD51" i="8"/>
  <c r="Z51" i="8"/>
  <c r="V51" i="8"/>
  <c r="R51" i="8"/>
  <c r="N51" i="8"/>
  <c r="J51" i="8"/>
  <c r="F51" i="8"/>
  <c r="AB47" i="8"/>
  <c r="X47" i="8"/>
  <c r="T47" i="8"/>
  <c r="P47" i="8"/>
  <c r="L47" i="8"/>
  <c r="H47" i="8"/>
  <c r="D47" i="8"/>
  <c r="D56" i="7" s="1"/>
  <c r="AC47" i="8"/>
  <c r="Y47" i="8"/>
  <c r="U47" i="8"/>
  <c r="Q47" i="8"/>
  <c r="M47" i="8"/>
  <c r="I47" i="8"/>
  <c r="E47" i="8"/>
  <c r="E56" i="7" s="1"/>
  <c r="V47" i="8"/>
  <c r="Z23" i="8"/>
  <c r="F23" i="8"/>
  <c r="F55" i="7" s="1"/>
  <c r="AE47" i="8"/>
  <c r="AA47" i="8"/>
  <c r="W47" i="8"/>
  <c r="S47" i="8"/>
  <c r="O47" i="8"/>
  <c r="K47" i="8"/>
  <c r="G47" i="8"/>
  <c r="C47" i="8"/>
  <c r="C56" i="7" s="1"/>
  <c r="J70" i="8"/>
  <c r="V23" i="8"/>
  <c r="R23" i="8"/>
  <c r="AE23" i="8"/>
  <c r="AE54" i="8"/>
  <c r="AA23" i="8"/>
  <c r="AA54" i="8"/>
  <c r="W23" i="8"/>
  <c r="W54" i="8"/>
  <c r="S23" i="8"/>
  <c r="S54" i="8"/>
  <c r="O23" i="8"/>
  <c r="O54" i="8"/>
  <c r="K23" i="8"/>
  <c r="K54" i="8"/>
  <c r="G23" i="8"/>
  <c r="G54" i="8"/>
  <c r="C23" i="8"/>
  <c r="C55" i="7" s="1"/>
  <c r="C54" i="8"/>
  <c r="AB23" i="8"/>
  <c r="AB53" i="8"/>
  <c r="X23" i="8"/>
  <c r="X53" i="8"/>
  <c r="T23" i="8"/>
  <c r="T53" i="8"/>
  <c r="P23" i="8"/>
  <c r="P53" i="8"/>
  <c r="L23" i="8"/>
  <c r="L53" i="8"/>
  <c r="H23" i="8"/>
  <c r="H53" i="8"/>
  <c r="D23" i="8"/>
  <c r="D55" i="7" s="1"/>
  <c r="D53" i="8"/>
  <c r="AC23" i="8"/>
  <c r="AC52" i="8"/>
  <c r="Y23" i="8"/>
  <c r="Y52" i="8"/>
  <c r="U23" i="8"/>
  <c r="U52" i="8"/>
  <c r="Q23" i="8"/>
  <c r="Q52" i="8"/>
  <c r="M23" i="8"/>
  <c r="M52" i="8"/>
  <c r="I23" i="8"/>
  <c r="I52" i="8"/>
  <c r="E23" i="8"/>
  <c r="E55" i="7" s="1"/>
  <c r="E52" i="8"/>
  <c r="B63" i="8"/>
  <c r="B53" i="8"/>
  <c r="B57" i="8"/>
  <c r="B59" i="8"/>
  <c r="B64" i="8" l="1"/>
  <c r="B68" i="8"/>
  <c r="B60" i="8"/>
  <c r="B56" i="8"/>
  <c r="B51" i="8"/>
  <c r="B66" i="8"/>
  <c r="B67" i="8"/>
  <c r="B70" i="8"/>
  <c r="B69" i="8"/>
  <c r="B65" i="8"/>
  <c r="AD71" i="8"/>
  <c r="B58" i="8"/>
  <c r="B61" i="8"/>
  <c r="N71" i="8"/>
  <c r="I71" i="8"/>
  <c r="Q71" i="8"/>
  <c r="Y71" i="8"/>
  <c r="D71" i="8"/>
  <c r="D54" i="7" s="1"/>
  <c r="D60" i="7" s="1"/>
  <c r="L71" i="8"/>
  <c r="T71" i="8"/>
  <c r="AB71" i="8"/>
  <c r="G71" i="8"/>
  <c r="O71" i="8"/>
  <c r="W71" i="8"/>
  <c r="AE71" i="8"/>
  <c r="R71" i="8"/>
  <c r="J71" i="8"/>
  <c r="Z71" i="8"/>
  <c r="F71" i="8"/>
  <c r="F54" i="7" s="1"/>
  <c r="F60" i="7" s="1"/>
  <c r="V71" i="8"/>
  <c r="E71" i="8"/>
  <c r="E54" i="7" s="1"/>
  <c r="E60" i="7" s="1"/>
  <c r="M71" i="8"/>
  <c r="AC71" i="8"/>
  <c r="H71" i="8"/>
  <c r="P71" i="8"/>
  <c r="X71" i="8"/>
  <c r="C71" i="8"/>
  <c r="C54" i="7" s="1"/>
  <c r="C60" i="7" s="1"/>
  <c r="K71" i="8"/>
  <c r="S71" i="8"/>
  <c r="AA71" i="8"/>
  <c r="U71" i="8"/>
  <c r="B55" i="8"/>
  <c r="B54" i="8"/>
  <c r="B62" i="8"/>
  <c r="B52" i="8"/>
  <c r="B47" i="8"/>
  <c r="B56" i="7" s="1"/>
  <c r="B23" i="8"/>
  <c r="B55" i="7" s="1"/>
  <c r="C43" i="9" l="1"/>
  <c r="D43" i="9" s="1"/>
  <c r="B43" i="9"/>
  <c r="C44" i="9"/>
  <c r="D44" i="9" s="1"/>
  <c r="B44" i="9"/>
  <c r="B71" i="8"/>
  <c r="C45" i="9" l="1"/>
  <c r="D45" i="9" s="1"/>
  <c r="B45" i="9"/>
  <c r="C16" i="9"/>
  <c r="D16" i="9" s="1"/>
  <c r="B16" i="9"/>
  <c r="B60" i="7"/>
  <c r="B12" i="9" l="1"/>
  <c r="C20" i="9"/>
  <c r="D20" i="9" s="1"/>
  <c r="B20" i="9"/>
  <c r="D12" i="9"/>
  <c r="F12" i="9"/>
  <c r="B11" i="9"/>
  <c r="D11" i="9" s="1"/>
</calcChain>
</file>

<file path=xl/sharedStrings.xml><?xml version="1.0" encoding="utf-8"?>
<sst xmlns="http://schemas.openxmlformats.org/spreadsheetml/2006/main" count="1213" uniqueCount="395">
  <si>
    <t>DCI</t>
  </si>
  <si>
    <t>Alprazolam</t>
  </si>
  <si>
    <t>Amantadine</t>
  </si>
  <si>
    <t>Amitriptyline</t>
  </si>
  <si>
    <t>Amoxapine</t>
  </si>
  <si>
    <t>Ampicilline</t>
  </si>
  <si>
    <t>Atropine</t>
  </si>
  <si>
    <t>Azathioprine</t>
  </si>
  <si>
    <t>Bromocriptine</t>
  </si>
  <si>
    <t>Bupropion</t>
  </si>
  <si>
    <t>Captopril</t>
  </si>
  <si>
    <t>Carbidopa</t>
  </si>
  <si>
    <t>Cefoxitine</t>
  </si>
  <si>
    <t>Chlorpromazine</t>
  </si>
  <si>
    <t>Citalopram</t>
  </si>
  <si>
    <t>Clindamycine</t>
  </si>
  <si>
    <t>Clomipramine</t>
  </si>
  <si>
    <t>Clonazepam</t>
  </si>
  <si>
    <t>Clorazepate</t>
  </si>
  <si>
    <t>Clozapine</t>
  </si>
  <si>
    <t>Colchicine</t>
  </si>
  <si>
    <t>Cyproheptadine</t>
  </si>
  <si>
    <t>Desloratadine</t>
  </si>
  <si>
    <t>Dexamethasone</t>
  </si>
  <si>
    <t>Diazepam</t>
  </si>
  <si>
    <t>Digoxine</t>
  </si>
  <si>
    <t>Diphenhydramine</t>
  </si>
  <si>
    <t>Disopyramide</t>
  </si>
  <si>
    <t>Domperidone</t>
  </si>
  <si>
    <t>Doxylamine</t>
  </si>
  <si>
    <t>Duloxetine</t>
  </si>
  <si>
    <t>Entacapone</t>
  </si>
  <si>
    <t>Famotidine</t>
  </si>
  <si>
    <t>Fentanyl</t>
  </si>
  <si>
    <t>Fexofenadine</t>
  </si>
  <si>
    <t>Flavoxate</t>
  </si>
  <si>
    <t>Fluvoxamine</t>
  </si>
  <si>
    <t>Hydrocortisone</t>
  </si>
  <si>
    <t>Hydroxyzine</t>
  </si>
  <si>
    <t>Imipramine</t>
  </si>
  <si>
    <t>Ipratropium</t>
  </si>
  <si>
    <t>Levodopa</t>
  </si>
  <si>
    <t>Levomepromazine</t>
  </si>
  <si>
    <t>Lithium</t>
  </si>
  <si>
    <t>Chlorthalidone</t>
  </si>
  <si>
    <t>Cimetidine</t>
  </si>
  <si>
    <t>Dipyridamole</t>
  </si>
  <si>
    <t>Doxepine</t>
  </si>
  <si>
    <t>Haloperidol</t>
  </si>
  <si>
    <t>Loperamide</t>
  </si>
  <si>
    <t>Loxapine</t>
  </si>
  <si>
    <t>Metoprolol</t>
  </si>
  <si>
    <t>Morphine</t>
  </si>
  <si>
    <t>Nifedipine</t>
  </si>
  <si>
    <t>Olanzapine</t>
  </si>
  <si>
    <t>Oxcarbazepine</t>
  </si>
  <si>
    <t>Oxybutynine</t>
  </si>
  <si>
    <t>Prednisone</t>
  </si>
  <si>
    <t>Prednisolone</t>
  </si>
  <si>
    <t>Pimozide</t>
  </si>
  <si>
    <t>Quetiapine</t>
  </si>
  <si>
    <t>Quinidine</t>
  </si>
  <si>
    <t>Ranitidine</t>
  </si>
  <si>
    <t>Risperidone</t>
  </si>
  <si>
    <t>Scopolamine</t>
  </si>
  <si>
    <t>Theophylline</t>
  </si>
  <si>
    <t>Tolterodine</t>
  </si>
  <si>
    <t>Triamterene</t>
  </si>
  <si>
    <t>Trimipramine</t>
  </si>
  <si>
    <t>Warfarine</t>
  </si>
  <si>
    <t>Oxazepam</t>
  </si>
  <si>
    <t>Alimemazine</t>
  </si>
  <si>
    <t>Alverine</t>
  </si>
  <si>
    <t>Atenolol</t>
  </si>
  <si>
    <t>Baclofene</t>
  </si>
  <si>
    <t>Biperidene</t>
  </si>
  <si>
    <t>Brompheniramine</t>
  </si>
  <si>
    <t>Carbamazepine</t>
  </si>
  <si>
    <t>Cetirizine</t>
  </si>
  <si>
    <t>Chlordiazepoxide</t>
  </si>
  <si>
    <t>Chlorpheniramine</t>
  </si>
  <si>
    <t>Codeine</t>
  </si>
  <si>
    <t>Dexchlorpheniramine</t>
  </si>
  <si>
    <t>Dosulepine</t>
  </si>
  <si>
    <t>Tramadol</t>
  </si>
  <si>
    <t>Solifenacine</t>
  </si>
  <si>
    <t>Diltiazem</t>
  </si>
  <si>
    <t>Paroxetine</t>
  </si>
  <si>
    <t>Loratadine</t>
  </si>
  <si>
    <t>Lorazepam</t>
  </si>
  <si>
    <t>Maprotiline</t>
  </si>
  <si>
    <t>Meclozine</t>
  </si>
  <si>
    <t>Mequitazine</t>
  </si>
  <si>
    <t>Methadone</t>
  </si>
  <si>
    <t>Methocarbamol</t>
  </si>
  <si>
    <t>Methylprednisolone</t>
  </si>
  <si>
    <t>Midazolam</t>
  </si>
  <si>
    <t>Mirtazapine</t>
  </si>
  <si>
    <t>Oxycodone</t>
  </si>
  <si>
    <t>Phenelzine</t>
  </si>
  <si>
    <t>Piperacilline</t>
  </si>
  <si>
    <t>Pipotiazine</t>
  </si>
  <si>
    <t>Pramipexole</t>
  </si>
  <si>
    <t>Prochlorperazine</t>
  </si>
  <si>
    <t>Pseudoephedrine</t>
  </si>
  <si>
    <t>Selegiline</t>
  </si>
  <si>
    <t>Sertraline</t>
  </si>
  <si>
    <t>Tizanidine</t>
  </si>
  <si>
    <t>Trazodone</t>
  </si>
  <si>
    <t>Triamcinolone</t>
  </si>
  <si>
    <t>Trihexyphenidyle</t>
  </si>
  <si>
    <t>Triprolidine</t>
  </si>
  <si>
    <t>Tropatepine</t>
  </si>
  <si>
    <t>Trospium</t>
  </si>
  <si>
    <t>Vancomycine</t>
  </si>
  <si>
    <t>Cyamemazine</t>
  </si>
  <si>
    <t>Préambule</t>
  </si>
  <si>
    <t>Fluoxetine</t>
  </si>
  <si>
    <t>Fluphenazine</t>
  </si>
  <si>
    <t>Promethazine</t>
  </si>
  <si>
    <t>Metoclopramide</t>
  </si>
  <si>
    <t>Aminophylline</t>
  </si>
  <si>
    <t>Aripiprazole</t>
  </si>
  <si>
    <t>Betaxolol</t>
  </si>
  <si>
    <t>Bisacodyl</t>
  </si>
  <si>
    <t>Chloroquine</t>
  </si>
  <si>
    <t>oui</t>
  </si>
  <si>
    <t>Clidinium</t>
  </si>
  <si>
    <t>Cyclosporine</t>
  </si>
  <si>
    <t>Dextromethorphane</t>
  </si>
  <si>
    <t>Escitalopram</t>
  </si>
  <si>
    <t>Estazolam</t>
  </si>
  <si>
    <t>Flupentixol</t>
  </si>
  <si>
    <t>Iproniazide</t>
  </si>
  <si>
    <t>Metformine</t>
  </si>
  <si>
    <t>Milnacipran</t>
  </si>
  <si>
    <t>Nalbuphine</t>
  </si>
  <si>
    <t>Naratriptan</t>
  </si>
  <si>
    <t>Sumatriptan</t>
  </si>
  <si>
    <t>Trandolapril</t>
  </si>
  <si>
    <t>Tranylcypromine</t>
  </si>
  <si>
    <t>Valproate</t>
  </si>
  <si>
    <t>Valpromide</t>
  </si>
  <si>
    <t>Venlafaxine</t>
  </si>
  <si>
    <t>Ziprasidone</t>
  </si>
  <si>
    <t xml:space="preserve">Zolmitriptan </t>
  </si>
  <si>
    <t>Zuclopenthixol</t>
  </si>
  <si>
    <t>non</t>
  </si>
  <si>
    <t>Asenapine</t>
  </si>
  <si>
    <t>Benazepril</t>
  </si>
  <si>
    <t>Bromazepam</t>
  </si>
  <si>
    <t>Celecoxib</t>
  </si>
  <si>
    <t>Ephedrine</t>
  </si>
  <si>
    <t>Esketamine</t>
  </si>
  <si>
    <t>Fesoterodine</t>
  </si>
  <si>
    <t>Ketamine</t>
  </si>
  <si>
    <t>Levocetirizine</t>
  </si>
  <si>
    <t>Metopimazine</t>
  </si>
  <si>
    <t>Nefopam</t>
  </si>
  <si>
    <t>Neomycine</t>
  </si>
  <si>
    <t>Paliperidone</t>
  </si>
  <si>
    <t>Pheniramine</t>
  </si>
  <si>
    <t>Phenobarbital</t>
  </si>
  <si>
    <t>Pipamperone</t>
  </si>
  <si>
    <t>Cefamandole</t>
  </si>
  <si>
    <t>Cycloserine</t>
  </si>
  <si>
    <t>Dimenhydrinate</t>
  </si>
  <si>
    <t>Penfluridol</t>
  </si>
  <si>
    <t>Sulpiride</t>
  </si>
  <si>
    <t>Methotrexate</t>
  </si>
  <si>
    <t>Gentamicine</t>
  </si>
  <si>
    <t>Guaifenesine</t>
  </si>
  <si>
    <t>Isosorbide</t>
  </si>
  <si>
    <t>Propericiazine</t>
  </si>
  <si>
    <t>Nicorandil</t>
  </si>
  <si>
    <t>Clonidine</t>
  </si>
  <si>
    <t>Moxonidine</t>
  </si>
  <si>
    <t>Doxazosine</t>
  </si>
  <si>
    <t>Prazosine</t>
  </si>
  <si>
    <t>Urapidil</t>
  </si>
  <si>
    <t>Prasugrel</t>
  </si>
  <si>
    <t>Ticlopidine</t>
  </si>
  <si>
    <t>Diosmine</t>
  </si>
  <si>
    <t>Ginkgo biloba</t>
  </si>
  <si>
    <t>Rutoside</t>
  </si>
  <si>
    <t>Glibenclamide</t>
  </si>
  <si>
    <t>Gliclazide</t>
  </si>
  <si>
    <t>Glimépiride</t>
  </si>
  <si>
    <t>Glipizide</t>
  </si>
  <si>
    <t>Hydroxide d'aluminium</t>
  </si>
  <si>
    <t>Phosphate d'aluminium</t>
  </si>
  <si>
    <t>Sucralfate</t>
  </si>
  <si>
    <t>Huile de paraffine</t>
  </si>
  <si>
    <t>Docusate sodique</t>
  </si>
  <si>
    <t>Sodium picosulfate</t>
  </si>
  <si>
    <t>Clobazam</t>
  </si>
  <si>
    <t>Loflazepate</t>
  </si>
  <si>
    <t>Nordazepam</t>
  </si>
  <si>
    <t>Prazepam</t>
  </si>
  <si>
    <t>Nitrazepam</t>
  </si>
  <si>
    <t>Apomorphine</t>
  </si>
  <si>
    <t>Piribedil</t>
  </si>
  <si>
    <t>Ropinirole</t>
  </si>
  <si>
    <t>Rotigotine</t>
  </si>
  <si>
    <t>Dutasteride</t>
  </si>
  <si>
    <t>Finasteride</t>
  </si>
  <si>
    <t>Pentoxifylline</t>
  </si>
  <si>
    <t>Piracetam</t>
  </si>
  <si>
    <t>Moxisylyte</t>
  </si>
  <si>
    <t>Patient n°1</t>
  </si>
  <si>
    <t>Patient n°2</t>
  </si>
  <si>
    <t>Patient n°3</t>
  </si>
  <si>
    <t>Patient n°4</t>
  </si>
  <si>
    <t>Patient n°5</t>
  </si>
  <si>
    <t>Patient n°6</t>
  </si>
  <si>
    <t>Patient n°7</t>
  </si>
  <si>
    <t>Patient n°8</t>
  </si>
  <si>
    <t>Patient n°9</t>
  </si>
  <si>
    <t>Patient n°10</t>
  </si>
  <si>
    <t>Patient n°11</t>
  </si>
  <si>
    <t>Patient n°12</t>
  </si>
  <si>
    <t>Patient n°13</t>
  </si>
  <si>
    <t>Patient n°14</t>
  </si>
  <si>
    <t>Patient n°15</t>
  </si>
  <si>
    <t>Patient n°16</t>
  </si>
  <si>
    <t>Patient n°17</t>
  </si>
  <si>
    <t>Patient n°18</t>
  </si>
  <si>
    <t>Patient n°19</t>
  </si>
  <si>
    <t>Patient n°20</t>
  </si>
  <si>
    <t>Patient n°21</t>
  </si>
  <si>
    <t>Patient n°22</t>
  </si>
  <si>
    <t>Patient n°23</t>
  </si>
  <si>
    <t>Patient n°24</t>
  </si>
  <si>
    <t>Patient n°25</t>
  </si>
  <si>
    <t>Patient n°26</t>
  </si>
  <si>
    <t>Patient n°27</t>
  </si>
  <si>
    <t>Patient n°28</t>
  </si>
  <si>
    <t>Patient n°29</t>
  </si>
  <si>
    <t>Patient n°30</t>
  </si>
  <si>
    <t>DCI 1</t>
  </si>
  <si>
    <t>DCI 2</t>
  </si>
  <si>
    <t>DCI 3</t>
  </si>
  <si>
    <t>DCI 4</t>
  </si>
  <si>
    <t>DCI 5</t>
  </si>
  <si>
    <t>DCI 6</t>
  </si>
  <si>
    <t>DCI 7</t>
  </si>
  <si>
    <t>DCI 8</t>
  </si>
  <si>
    <t>DCI 9</t>
  </si>
  <si>
    <t>DCI 10</t>
  </si>
  <si>
    <t>DCI 11</t>
  </si>
  <si>
    <t>DCI 12</t>
  </si>
  <si>
    <t>DCI 13</t>
  </si>
  <si>
    <t>DCI 14</t>
  </si>
  <si>
    <t>DCI 15</t>
  </si>
  <si>
    <t>DCI 16</t>
  </si>
  <si>
    <t>DCI 17</t>
  </si>
  <si>
    <t>DCI 18</t>
  </si>
  <si>
    <t>DCI 19</t>
  </si>
  <si>
    <t>DCI 20</t>
  </si>
  <si>
    <t>Patient 1</t>
  </si>
  <si>
    <t>Patient 2</t>
  </si>
  <si>
    <t>Patient 3</t>
  </si>
  <si>
    <t>Patient 4</t>
  </si>
  <si>
    <t>Patient 5</t>
  </si>
  <si>
    <t>Patient 6</t>
  </si>
  <si>
    <t>Patient 7</t>
  </si>
  <si>
    <t>Patient 8</t>
  </si>
  <si>
    <t>Patient 9</t>
  </si>
  <si>
    <t>Patient 10</t>
  </si>
  <si>
    <t>Patient 11</t>
  </si>
  <si>
    <t>Patient 12</t>
  </si>
  <si>
    <t>Patient 13</t>
  </si>
  <si>
    <t>Patient 14</t>
  </si>
  <si>
    <t>Patient 15</t>
  </si>
  <si>
    <t>Patient 16</t>
  </si>
  <si>
    <t>Patient 17</t>
  </si>
  <si>
    <t>Patient 18</t>
  </si>
  <si>
    <t>Patient 19</t>
  </si>
  <si>
    <t>Patient 20</t>
  </si>
  <si>
    <t>Patient 21</t>
  </si>
  <si>
    <t>Patient 22</t>
  </si>
  <si>
    <t>Patient 23</t>
  </si>
  <si>
    <t>Patient 24</t>
  </si>
  <si>
    <t>Patient 25</t>
  </si>
  <si>
    <t>Patient 26</t>
  </si>
  <si>
    <t>Patient 27</t>
  </si>
  <si>
    <t>Patient 28</t>
  </si>
  <si>
    <t>Patient 29</t>
  </si>
  <si>
    <t>Patient 30</t>
  </si>
  <si>
    <t>Total</t>
  </si>
  <si>
    <t>Médicaments anticholinergiques</t>
  </si>
  <si>
    <t>Nb molécules prescrites</t>
  </si>
  <si>
    <t>Nb médicaments avec balance bénéfice/risque défavorable</t>
  </si>
  <si>
    <t>dont nb médicaments anticholinergiques</t>
  </si>
  <si>
    <t>dont nb médicaments avec autres risques</t>
  </si>
  <si>
    <t>Médicaments avec autre risque</t>
  </si>
  <si>
    <t>Médicaments avec une balance bénéfice/risque défavorable</t>
  </si>
  <si>
    <t>Digoxine &gt; 0,125 mg/jour</t>
  </si>
  <si>
    <t>Tramadol &gt; 200 mg/jour</t>
  </si>
  <si>
    <t>Clotiazepam &gt; 5 mg/jour</t>
  </si>
  <si>
    <t>Alprazolam &gt; 2 mg/jour</t>
  </si>
  <si>
    <t>Estazolam &gt; 1 mg/jour</t>
  </si>
  <si>
    <t>Loprazolam &gt; 0,5 mg/jour</t>
  </si>
  <si>
    <t>Lorazepam &gt; 3 mg/jour</t>
  </si>
  <si>
    <t>Lormetazepam &gt; 0,5 mg/jour</t>
  </si>
  <si>
    <t>Oxazepam &gt; 30 mg/jour</t>
  </si>
  <si>
    <t>Zolpidem &gt; 5 mg/jour</t>
  </si>
  <si>
    <t>Zopiclone &gt; 3,75 mg/jour</t>
  </si>
  <si>
    <t>Colchicine &gt; 6 mois pour prophylaxie des accès aigus de goutte</t>
  </si>
  <si>
    <t>Cotrimoxazole &gt; 10 jours (sauf traitement dans le cadre des greffes, prévention d'infections chez sujets VIH)</t>
  </si>
  <si>
    <t>Nitrofurantoïne &gt; 7 jours en traitement curatif</t>
  </si>
  <si>
    <t>Inhibiteurs de la pompe à protons &gt; 8 semaines</t>
  </si>
  <si>
    <t>≥ 2 inhibiteurs du système rénine-angiotensine-aldostérone (IEC, ARA)</t>
  </si>
  <si>
    <t>≥ 4 antihypertenseurs</t>
  </si>
  <si>
    <t>Nb duplications médicamenteuses inappropriées</t>
  </si>
  <si>
    <t>≥ 2 antiagrégants plaquettaires</t>
  </si>
  <si>
    <t>≥ 2 AINS (antiinflammatoires non stéroïdiens)</t>
  </si>
  <si>
    <t>≥ 2 benzodiazépines</t>
  </si>
  <si>
    <t>≥ 2 antidépresseurs</t>
  </si>
  <si>
    <t>≥ 2 antipsychotiques</t>
  </si>
  <si>
    <t>≥ 2 diurétiques dans l'hypertension artérielle</t>
  </si>
  <si>
    <t>≥ 2 antalgiques différents du même palier</t>
  </si>
  <si>
    <t>Hydroquinidine</t>
  </si>
  <si>
    <t>Oxomemazine</t>
  </si>
  <si>
    <t>Pimethixene</t>
  </si>
  <si>
    <t>Effets anticholinergiques</t>
  </si>
  <si>
    <t>Autres risques</t>
  </si>
  <si>
    <t>Médicaments potentiellement inappropriés chez la personne âgée
Résultats de l'audit</t>
  </si>
  <si>
    <t>Patients inclus</t>
  </si>
  <si>
    <t>Age moyen :</t>
  </si>
  <si>
    <t>Nombre de patients :</t>
  </si>
  <si>
    <t>Min :</t>
  </si>
  <si>
    <t xml:space="preserve">Max : </t>
  </si>
  <si>
    <t>Médicaments potentiellement inappropriés (MPI)</t>
  </si>
  <si>
    <t>Methyldopa</t>
  </si>
  <si>
    <t>Rilmenidine</t>
  </si>
  <si>
    <t>Troxerutine</t>
  </si>
  <si>
    <t>Indometacine</t>
  </si>
  <si>
    <t>Repaglinide</t>
  </si>
  <si>
    <t>Amisulpride</t>
  </si>
  <si>
    <t>Âge du patient (ans)</t>
  </si>
  <si>
    <r>
      <t xml:space="preserve">Benzodiazépines/apparentés &gt; 4 semaines pour usage hypnotique : </t>
    </r>
    <r>
      <rPr>
        <i/>
        <sz val="10"/>
        <rFont val="Segoe UI Emoji"/>
        <family val="2"/>
      </rPr>
      <t>Estazolam, Loprazolam, Lormetazepam, Nitrazepam, Zolpidem, Zopiclone</t>
    </r>
  </si>
  <si>
    <t>Duplications médicamenteuses inappropriées</t>
  </si>
  <si>
    <t>Nb situations potentiellement inappropriées</t>
  </si>
  <si>
    <t>Doses inadaptées</t>
  </si>
  <si>
    <t>Durées inadaptées</t>
  </si>
  <si>
    <t>soit</t>
  </si>
  <si>
    <t>Nb moyen de molécules prescrites :</t>
  </si>
  <si>
    <t>Nb de patients avec au moins un MPI :</t>
  </si>
  <si>
    <t>Nb moyen par patient de situations potentiellement inappropriées :</t>
  </si>
  <si>
    <t>Max :</t>
  </si>
  <si>
    <t>Situations potentiellement inappropriées</t>
  </si>
  <si>
    <t>Médicaments à balance bénéfice/risque défavorable</t>
  </si>
  <si>
    <t>Médicaments avec une dose inadaptée</t>
  </si>
  <si>
    <t>Médicaments avec une durée inadaptée</t>
  </si>
  <si>
    <t>Nb situations</t>
  </si>
  <si>
    <t>Nb patients</t>
  </si>
  <si>
    <t>% patients</t>
  </si>
  <si>
    <t>Nb</t>
  </si>
  <si>
    <t>Total médicaments à balance bénéfice/risque défavorable</t>
  </si>
  <si>
    <t>Benzodiazépine ou apparenté &gt; demi-dose de l'adulte jeune</t>
  </si>
  <si>
    <t>V1_mai 2024</t>
  </si>
  <si>
    <t>Molécules prescrites (en DCI)</t>
  </si>
  <si>
    <t>Total de situations potentiellement inappropriées</t>
  </si>
  <si>
    <t>Benzodiazépines &gt; 12 semaines pour usage anxiolytique</t>
  </si>
  <si>
    <t>Benzodiazépines/apparentés &gt; 4 semaines pour usage hypnotique</t>
  </si>
  <si>
    <t>Total duplications médicamenteuses inappropriées</t>
  </si>
  <si>
    <t>Annexe - Médicaments à balance bénéfice/risque défavorable
Détail par molécule</t>
  </si>
  <si>
    <t>Médicaments avec autres risques</t>
  </si>
  <si>
    <t>Médicaments potentiellement inappropriés
 chez la personne âgée
Guide d'utilisation de l'audit</t>
  </si>
  <si>
    <t>Les médicaments prescrits sont précisés dans l'annexe balance BR défavorable.</t>
  </si>
  <si>
    <r>
      <t>Benzodiazépines &gt; 12 semaines pour usage anxiolytique</t>
    </r>
    <r>
      <rPr>
        <i/>
        <sz val="10"/>
        <rFont val="Segoe UI Emoji"/>
        <family val="2"/>
      </rPr>
      <t xml:space="preserve"> : Alprazolam, Bromazepam, Chlordiazepoxide/Clidinium, Clobazam, Clorazepate, Clotiazepam, Diazepam, Loflazepate, Lorazepam, Nordazepam, Oxazepam, Prazepam</t>
    </r>
  </si>
  <si>
    <t>Médicaments potentiellement inappropriés (MPI) - détail par type de situations</t>
  </si>
  <si>
    <t>Notice d'utilisation</t>
  </si>
  <si>
    <t>Présentation de l'outil et objectifs</t>
  </si>
  <si>
    <r>
      <t xml:space="preserve">Cet audit s’inscrit dans une démarche régionale d’amélioration des pratiques de prescriptions médicamenteuses chez la personne âgée. L’objectif est de réaliser un état des lieux des médicaments potentiellement inappropriés (MPI) sur </t>
    </r>
    <r>
      <rPr>
        <b/>
        <sz val="10"/>
        <color theme="1"/>
        <rFont val="Segoe UI Emoji"/>
        <family val="2"/>
      </rPr>
      <t>30 patients âgés de 75 ans et plus ou de 65 à 74 ans et polypathologiques</t>
    </r>
    <r>
      <rPr>
        <sz val="10"/>
        <color theme="1"/>
        <rFont val="Segoe UI Emoji"/>
        <family val="2"/>
      </rPr>
      <t xml:space="preserve">.
Cette évaluation est demandée aux établissements de santé de la région Pays de la Loire dans le cadre de leur Contrat d’Amélioration de la Qualité et de l’Efficience des Soins sur les </t>
    </r>
    <r>
      <rPr>
        <b/>
        <sz val="10"/>
        <color theme="1"/>
        <rFont val="Segoe UI Emoji"/>
        <family val="2"/>
      </rPr>
      <t>données de l'année 2023</t>
    </r>
    <r>
      <rPr>
        <sz val="10"/>
        <color theme="1"/>
        <rFont val="Segoe UI Emoji"/>
        <family val="2"/>
      </rPr>
      <t xml:space="preserve">. Une seconde évaluation est prévue sur les données de l’année 2025.
Cet outil comprend </t>
    </r>
    <r>
      <rPr>
        <b/>
        <sz val="10"/>
        <color theme="1"/>
        <rFont val="Segoe UI Emoji"/>
        <family val="2"/>
      </rPr>
      <t>4 onglets</t>
    </r>
    <r>
      <rPr>
        <sz val="10"/>
        <color theme="1"/>
        <rFont val="Segoe UI Emoji"/>
        <family val="2"/>
      </rPr>
      <t xml:space="preserve"> : 
- </t>
    </r>
    <r>
      <rPr>
        <b/>
        <sz val="10"/>
        <color rgb="FF4BACC6"/>
        <rFont val="Segoe UI Emoji"/>
        <family val="2"/>
      </rPr>
      <t>"Lisez-moi"</t>
    </r>
    <r>
      <rPr>
        <sz val="10"/>
        <color rgb="FF4BACC6"/>
        <rFont val="Segoe UI Emoji"/>
        <family val="2"/>
      </rPr>
      <t xml:space="preserve"> </t>
    </r>
    <r>
      <rPr>
        <sz val="10"/>
        <rFont val="Segoe UI Emoji"/>
        <family val="2"/>
      </rPr>
      <t xml:space="preserve">: présentation de l'outil et des modalités de remplissage de la grille d'audit ; </t>
    </r>
    <r>
      <rPr>
        <sz val="10"/>
        <color theme="1"/>
        <rFont val="Segoe UI Emoji"/>
        <family val="2"/>
      </rPr>
      <t xml:space="preserve">
- </t>
    </r>
    <r>
      <rPr>
        <b/>
        <sz val="10"/>
        <color rgb="FF034EA2"/>
        <rFont val="Segoe UI Emoji"/>
        <family val="2"/>
      </rPr>
      <t>"Grille d'audit"</t>
    </r>
    <r>
      <rPr>
        <sz val="10"/>
        <rFont val="Segoe UI Emoji"/>
        <family val="2"/>
      </rPr>
      <t xml:space="preserve"> : à renseigner à partir des ordonnances des patients et/ou du dossier médical ;</t>
    </r>
    <r>
      <rPr>
        <sz val="10"/>
        <color rgb="FF034EA2"/>
        <rFont val="Segoe UI Emoji"/>
        <family val="2"/>
      </rPr>
      <t xml:space="preserve">
-</t>
    </r>
    <r>
      <rPr>
        <sz val="10"/>
        <color theme="1"/>
        <rFont val="Segoe UI Emoji"/>
        <family val="2"/>
      </rPr>
      <t xml:space="preserve"> </t>
    </r>
    <r>
      <rPr>
        <b/>
        <sz val="10"/>
        <color rgb="FF8DC63F"/>
        <rFont val="Segoe UI Emoji"/>
        <family val="2"/>
      </rPr>
      <t>"Résultats"</t>
    </r>
    <r>
      <rPr>
        <sz val="10"/>
        <color theme="1"/>
        <rFont val="Segoe UI Emoji"/>
        <family val="2"/>
      </rPr>
      <t xml:space="preserve"> et </t>
    </r>
    <r>
      <rPr>
        <b/>
        <sz val="10"/>
        <color rgb="FF8DC63F"/>
        <rFont val="Segoe UI Emoji"/>
        <family val="2"/>
      </rPr>
      <t>"Annexe balance BR défavorable"</t>
    </r>
    <r>
      <rPr>
        <sz val="10"/>
        <color rgb="FF8DC63F"/>
        <rFont val="Segoe UI Emoji"/>
        <family val="2"/>
      </rPr>
      <t xml:space="preserve"> </t>
    </r>
    <r>
      <rPr>
        <sz val="10"/>
        <rFont val="Segoe UI Emoji"/>
        <family val="2"/>
      </rPr>
      <t>: présentation des résultats de l'audit et du détail des molécules à balance bénéfice/risque défavorable retrouvées dans les prescriptions des patients.</t>
    </r>
    <r>
      <rPr>
        <sz val="10"/>
        <color theme="1"/>
        <rFont val="Segoe UI Emoji"/>
        <family val="2"/>
      </rPr>
      <t xml:space="preserve">
La grille d'audit a été construite à partir des référentiels suivants :
- "REMEDI[e]S - REvue des prescriptions MEDIcamenteuses potentiellement inapproprié[e]s chez les Seniors" (Roux B. et al., 2021) ;
- "Les échelles anticholinergiques : usage en psychiatrie et mise à jour de l’échelle d’imprégnation anticholinergique" (Javelot H. et al., 2022).</t>
    </r>
  </si>
  <si>
    <t>&gt;&gt; POPULATION ETUDIEE</t>
  </si>
  <si>
    <t>&gt;&gt; GRILLE D'AUDIT</t>
  </si>
  <si>
    <r>
      <t xml:space="preserve">&gt; Caractéristique du patient (ligne 2) :
</t>
    </r>
    <r>
      <rPr>
        <sz val="10"/>
        <color theme="1"/>
        <rFont val="Segoe UI Emoji"/>
        <family val="2"/>
      </rPr>
      <t>Renseignez l'âge du patient (</t>
    </r>
    <r>
      <rPr>
        <sz val="10"/>
        <color theme="1"/>
        <rFont val="Calibri"/>
        <family val="2"/>
      </rPr>
      <t>≥</t>
    </r>
    <r>
      <rPr>
        <sz val="10"/>
        <color theme="1"/>
        <rFont val="Segoe UI Emoji"/>
        <family val="2"/>
      </rPr>
      <t xml:space="preserve"> 65 ans) en ligne 2.</t>
    </r>
    <r>
      <rPr>
        <b/>
        <sz val="10"/>
        <color theme="1"/>
        <rFont val="Segoe UI Emoji"/>
        <family val="2"/>
      </rPr>
      <t xml:space="preserve">
</t>
    </r>
    <r>
      <rPr>
        <i/>
        <sz val="10"/>
        <color theme="1"/>
        <rFont val="Segoe UI Emoji"/>
        <family val="2"/>
      </rPr>
      <t>NB : en l'absence de l'âge du patient, les calculs automatiques des MPI ne sont pas réalisés.</t>
    </r>
  </si>
  <si>
    <r>
      <rPr>
        <b/>
        <sz val="10"/>
        <color theme="4"/>
        <rFont val="Segoe UI Emoji"/>
        <family val="2"/>
      </rPr>
      <t xml:space="preserve">&gt; Médicaments à balance bénéfice/risque défavorables (lignes 3 à 23) : </t>
    </r>
    <r>
      <rPr>
        <b/>
        <sz val="10"/>
        <color theme="1"/>
        <rFont val="Segoe UI Emoji"/>
        <family val="2"/>
      </rPr>
      <t xml:space="preserve">
</t>
    </r>
    <r>
      <rPr>
        <sz val="10"/>
        <color theme="1"/>
        <rFont val="Segoe UI Emoji"/>
        <family val="2"/>
      </rPr>
      <t xml:space="preserve">Renseignez les médicaments prescrits en </t>
    </r>
    <r>
      <rPr>
        <b/>
        <sz val="10"/>
        <color theme="1"/>
        <rFont val="Segoe UI Emoji"/>
        <family val="2"/>
      </rPr>
      <t>Dénomination Commune Internationale (DCI) sans mettre les accents le cas échéant</t>
    </r>
    <r>
      <rPr>
        <sz val="10"/>
        <color theme="1"/>
        <rFont val="Segoe UI Emoji"/>
        <family val="2"/>
      </rPr>
      <t xml:space="preserve">. </t>
    </r>
    <r>
      <rPr>
        <i/>
        <sz val="10"/>
        <color theme="1"/>
        <rFont val="Segoe UI Emoji"/>
        <family val="2"/>
      </rPr>
      <t>NB : attention à bien respecter l'orthographe des DCI !</t>
    </r>
    <r>
      <rPr>
        <sz val="10"/>
        <color theme="1"/>
        <rFont val="Segoe UI Emoji"/>
        <family val="2"/>
      </rPr>
      <t xml:space="preserve">
Si une DCI est prescrite sous plusieurs formes galéniques (ex : comprimés à libération immédiate et à libération prolongée), n'indiquez qu'une seule fois la DCI.
</t>
    </r>
    <r>
      <rPr>
        <i/>
        <sz val="10"/>
        <color theme="1"/>
        <rFont val="Segoe UI Emoji"/>
        <family val="2"/>
      </rPr>
      <t>Si un patient a plus de 20 DCI prescrites, vous pouvez ajouter des lignes dans le tableau. Celles-ci doivent être insérées entre les lignes 4 et 23 afin d'être prises en compte dans les formules de calcul automatiques.</t>
    </r>
    <r>
      <rPr>
        <sz val="10"/>
        <color theme="1"/>
        <rFont val="Segoe UI Emoji"/>
        <family val="2"/>
      </rPr>
      <t xml:space="preserve">
Le nombre de médicaments à balance bénéfice/risque défavorable est calculé automatiquement en ligne 54. Il comprend les médicaments à effets anticholinergique (ligne 55) et ceux présentant d'autres risques chez le sujet âgé (ligne 56). Un même médicament peut être à la fois anticholinergique et à autre risque, il ne sera alors compté qu'une seule fois.</t>
    </r>
    <r>
      <rPr>
        <b/>
        <sz val="10"/>
        <color theme="1"/>
        <rFont val="Segoe UI Emoji"/>
        <family val="2"/>
      </rPr>
      <t/>
    </r>
  </si>
  <si>
    <r>
      <rPr>
        <b/>
        <sz val="10"/>
        <color theme="9"/>
        <rFont val="Segoe UI Emoji"/>
        <family val="2"/>
      </rPr>
      <t xml:space="preserve">&gt;  Duplications médicamenteuses inappropriées (lignes 43 à 52) : </t>
    </r>
    <r>
      <rPr>
        <b/>
        <sz val="10"/>
        <color theme="1"/>
        <rFont val="Segoe UI Emoji"/>
        <family val="2"/>
      </rPr>
      <t xml:space="preserve">
</t>
    </r>
    <r>
      <rPr>
        <sz val="10"/>
        <color theme="1"/>
        <rFont val="Segoe UI Emoji"/>
        <family val="2"/>
      </rPr>
      <t>Renseignez pour chaque item :
- "oui" si l'association mentionnée est présente sur l'ordonnance du patient ;
- "non" quand ce n'est pas le cas.
Le nombre de duplications médicamenteuses inappropriées est calculé automatiquement en ligne 59.</t>
    </r>
    <r>
      <rPr>
        <b/>
        <sz val="10"/>
        <color theme="1"/>
        <rFont val="Segoe UI Emoji"/>
        <family val="2"/>
      </rPr>
      <t/>
    </r>
  </si>
  <si>
    <r>
      <rPr>
        <b/>
        <sz val="10"/>
        <color theme="6"/>
        <rFont val="Segoe UI Emoji"/>
        <family val="2"/>
      </rPr>
      <t xml:space="preserve">&gt;  Résultats par patient (lignes 53 à 60) : </t>
    </r>
    <r>
      <rPr>
        <b/>
        <sz val="10"/>
        <color theme="1"/>
        <rFont val="Segoe UI Emoji"/>
        <family val="2"/>
      </rPr>
      <t xml:space="preserve">
</t>
    </r>
    <r>
      <rPr>
        <sz val="10"/>
        <color theme="1"/>
        <rFont val="Segoe UI Emoji"/>
        <family val="2"/>
      </rPr>
      <t xml:space="preserve">Le nombre de molécules prescrites et le nombre de médicaments potentiellement inappropriés pour chaque type de situation sont calculés automatiquement, ainsi que le nombre total de situations de médicaments potentiellement inappropriés.
</t>
    </r>
    <r>
      <rPr>
        <i/>
        <sz val="10"/>
        <color theme="1"/>
        <rFont val="Segoe UI Emoji"/>
        <family val="2"/>
      </rPr>
      <t>NB : un médicament peut être comptabilisé plusieurs fois s'il répond à plusieurs critères (ex : balance bénéfice/risque défavorable et durée de traitement inadaptée)</t>
    </r>
  </si>
  <si>
    <t>&gt;&gt; RESULTATS</t>
  </si>
  <si>
    <t>Cet onglet présente les résultats de l'audit :
- Pourcentage de patients avec au moins un médicament potentiellement inapproprié ;
- Nombre moyen de situations potentiellement inappropriées par patient (balance bénéfice/risque défavorable, dose inadaptée, durée inadaptée, duplication médicamenteuse inappropriée) ;
- Pour chaque situation : nombre de situations relevées, nombre de patients concernés et détail par item évalué.</t>
  </si>
  <si>
    <r>
      <t xml:space="preserve">Les prescriptions médicamenteuses inappropriées chez la personne âgée peuvent être de trois types : 
- </t>
    </r>
    <r>
      <rPr>
        <b/>
        <sz val="10"/>
        <color theme="1"/>
        <rFont val="Segoe UI Emoji"/>
        <family val="2"/>
      </rPr>
      <t>overuse</t>
    </r>
    <r>
      <rPr>
        <sz val="10"/>
        <color theme="1"/>
        <rFont val="Segoe UI Emoji"/>
        <family val="2"/>
      </rPr>
      <t xml:space="preserve"> (sur-utilisation) : médicaments sans indication ou dupliqués ;
- </t>
    </r>
    <r>
      <rPr>
        <b/>
        <sz val="10"/>
        <color theme="1"/>
        <rFont val="Segoe UI Emoji"/>
        <family val="2"/>
      </rPr>
      <t>underuse</t>
    </r>
    <r>
      <rPr>
        <sz val="10"/>
        <color theme="1"/>
        <rFont val="Segoe UI Emoji"/>
        <family val="2"/>
      </rPr>
      <t xml:space="preserve"> (sous-utilisation) : conditions cliniques qui nécessiteraient un traitement ;
- </t>
    </r>
    <r>
      <rPr>
        <b/>
        <sz val="10"/>
        <color theme="1"/>
        <rFont val="Segoe UI Emoji"/>
        <family val="2"/>
      </rPr>
      <t>misuse</t>
    </r>
    <r>
      <rPr>
        <sz val="10"/>
        <color theme="1"/>
        <rFont val="Segoe UI Emoji"/>
        <family val="2"/>
      </rPr>
      <t xml:space="preserve"> (mésusage) : médicaments potentiellement inappropriés en termes de rapport bénéfice/risque (BR) défavorable et/ou d'une efficacité discutable, de durée/dose inadaptées ; interactions potentiellement inappropriées avec certaines conditions cliniques et entre médicaments.</t>
    </r>
  </si>
  <si>
    <r>
      <t xml:space="preserve">Les patients éligibles pour cet audit sont les patients âgés de </t>
    </r>
    <r>
      <rPr>
        <b/>
        <sz val="10"/>
        <color theme="1"/>
        <rFont val="Segoe UI Emoji"/>
        <family val="2"/>
      </rPr>
      <t>75 ans et plus ou de 65 à 74 ans et polypathologiques</t>
    </r>
    <r>
      <rPr>
        <sz val="10"/>
        <color theme="1"/>
        <rFont val="Segoe UI Emoji"/>
        <family val="2"/>
      </rPr>
      <t xml:space="preserve">, présents dans l'établissement entre le </t>
    </r>
    <r>
      <rPr>
        <u/>
        <sz val="10"/>
        <color theme="1"/>
        <rFont val="Segoe UI Emoji"/>
        <family val="2"/>
      </rPr>
      <t>1er janvier 2023 et le 31 décembre 2023</t>
    </r>
    <r>
      <rPr>
        <sz val="10"/>
        <color theme="1"/>
        <rFont val="Segoe UI Emoji"/>
        <family val="2"/>
      </rPr>
      <t xml:space="preserve">.
Un nombre de </t>
    </r>
    <r>
      <rPr>
        <b/>
        <sz val="10"/>
        <color theme="1"/>
        <rFont val="Segoe UI Emoji"/>
        <family val="2"/>
      </rPr>
      <t>30 dossiers patients</t>
    </r>
    <r>
      <rPr>
        <sz val="10"/>
        <color theme="1"/>
        <rFont val="Segoe UI Emoji"/>
        <family val="2"/>
      </rPr>
      <t xml:space="preserve"> a été choisi à la fois pour des raisons de faisabilité et de validité des résultats. </t>
    </r>
    <r>
      <rPr>
        <i/>
        <sz val="10"/>
        <color theme="1"/>
        <rFont val="Segoe UI Emoji"/>
        <family val="2"/>
      </rPr>
      <t>Si vous souhaitez réaliser l'audit sur un nombre plus important de patients, vous pouvez ajouter des colonnes supplémentaires. Celles-ci doivent être insérées avant la colonne AE (Patient n°30) afin d'être prises en compte dans les formules de calcul automatiques.</t>
    </r>
    <r>
      <rPr>
        <sz val="10"/>
        <color theme="1"/>
        <rFont val="Segoe UI Emoji"/>
        <family val="2"/>
      </rPr>
      <t xml:space="preserve">
Dans chaque établissement, le recueil de données est placé sous la responsabilité du coordonnateur de l’audit qui en assure la conservation et la confidentialité. Les sources de données sont la dernière ordonnance du patient et le dossier patient. Les réponses sont recueillies, de manière </t>
    </r>
    <r>
      <rPr>
        <b/>
        <sz val="10"/>
        <color theme="1"/>
        <rFont val="Segoe UI Emoji"/>
        <family val="2"/>
      </rPr>
      <t>anonyme</t>
    </r>
    <r>
      <rPr>
        <sz val="10"/>
        <color theme="1"/>
        <rFont val="Segoe UI Emoji"/>
        <family val="2"/>
      </rPr>
      <t>, sur la grille fournie par l’OMEDIT Pays de la Loire.</t>
    </r>
  </si>
  <si>
    <t>Total médicaments avec une dose inadaptée</t>
  </si>
  <si>
    <t>Total médicaments avec une durée inadaptée</t>
  </si>
  <si>
    <t>Nb médicaments avec une dose inadaptée</t>
  </si>
  <si>
    <t>Nb médicaments avec une durée inadaptée</t>
  </si>
  <si>
    <r>
      <t xml:space="preserve">La grille de recueil fournie est en partie automatisée. Des menus déroulants facilitent le remplissage de la grille et permettent la synthèse automatique des résultats de l’évaluation.
La grille se décompose en 4 parties permettant d'évaluer différentes situations de médicaments potentiellement inappropriés (MPI) :
- </t>
    </r>
    <r>
      <rPr>
        <b/>
        <sz val="10"/>
        <color theme="4"/>
        <rFont val="Segoe UI Emoji"/>
        <family val="2"/>
      </rPr>
      <t>Médicaments à balance bénéfice/risque défavorables (effets anticholinergiques et/ou autres risques)</t>
    </r>
    <r>
      <rPr>
        <sz val="10"/>
        <color theme="1"/>
        <rFont val="Segoe UI Emoji"/>
        <family val="2"/>
      </rPr>
      <t xml:space="preserve"> ;
- </t>
    </r>
    <r>
      <rPr>
        <b/>
        <sz val="10"/>
        <color theme="5"/>
        <rFont val="Segoe UI Emoji"/>
        <family val="2"/>
      </rPr>
      <t>Médicaments avec une dose inadaptée</t>
    </r>
    <r>
      <rPr>
        <sz val="10"/>
        <color theme="1"/>
        <rFont val="Segoe UI Emoji"/>
        <family val="2"/>
      </rPr>
      <t xml:space="preserve"> ;
- </t>
    </r>
    <r>
      <rPr>
        <b/>
        <sz val="10"/>
        <color theme="7"/>
        <rFont val="Segoe UI Emoji"/>
        <family val="2"/>
      </rPr>
      <t>Médicaments avec une durée inadaptée</t>
    </r>
    <r>
      <rPr>
        <sz val="10"/>
        <color theme="1"/>
        <rFont val="Segoe UI Emoji"/>
        <family val="2"/>
      </rPr>
      <t xml:space="preserve"> ;
- </t>
    </r>
    <r>
      <rPr>
        <b/>
        <sz val="10"/>
        <color theme="9"/>
        <rFont val="Segoe UI Emoji"/>
        <family val="2"/>
      </rPr>
      <t>Duplications médicamenteuses inappropriées</t>
    </r>
    <r>
      <rPr>
        <sz val="10"/>
        <color theme="1"/>
        <rFont val="Segoe UI Emoji"/>
        <family val="2"/>
      </rPr>
      <t>.
Chaque partie peut être renseignée indépendamment des autres. Le coordonnateur de l'audit peut choisir d'effectuer tout ou partie de la grille.</t>
    </r>
  </si>
  <si>
    <r>
      <rPr>
        <b/>
        <sz val="10"/>
        <color theme="7"/>
        <rFont val="Segoe UI Emoji"/>
        <family val="2"/>
      </rPr>
      <t xml:space="preserve">&gt; Médicaments avec une durée inadaptée (lignes 36 à 42) : </t>
    </r>
    <r>
      <rPr>
        <b/>
        <sz val="10"/>
        <color theme="1"/>
        <rFont val="Segoe UI Emoji"/>
        <family val="2"/>
      </rPr>
      <t xml:space="preserve">
</t>
    </r>
    <r>
      <rPr>
        <sz val="10"/>
        <color theme="1"/>
        <rFont val="Segoe UI Emoji"/>
        <family val="2"/>
      </rPr>
      <t>Renseignez pour chaque item :
- "oui" si la durée de prescription du médicament est supérieure à celle indiquée ;
- "non" quand la durée est inférieure ou égale à celle indiquée ;
- "pas de données" quand le médicament est prescrit chez ce patient mais que vous n'avez pas l'historique de prescription ;
- "non concerné" quand le médicament n'est pas prescrit chez ce patient.
Le nombre de médicaments à une durée inadaptée est calculé automatiquement en ligne 58.</t>
    </r>
    <r>
      <rPr>
        <b/>
        <sz val="10"/>
        <color theme="1"/>
        <rFont val="Segoe UI Emoji"/>
        <family val="2"/>
      </rPr>
      <t/>
    </r>
  </si>
  <si>
    <r>
      <rPr>
        <b/>
        <sz val="10"/>
        <color theme="5"/>
        <rFont val="Segoe UI Emoji"/>
        <family val="2"/>
      </rPr>
      <t xml:space="preserve">&gt; Médicaments avec une dose inadaptée (lignes 24 à 35) : </t>
    </r>
    <r>
      <rPr>
        <b/>
        <sz val="10"/>
        <color theme="1"/>
        <rFont val="Segoe UI Emoji"/>
        <family val="2"/>
      </rPr>
      <t xml:space="preserve">
</t>
    </r>
    <r>
      <rPr>
        <sz val="10"/>
        <color theme="1"/>
        <rFont val="Segoe UI Emoji"/>
        <family val="2"/>
      </rPr>
      <t>Renseignez pour chaque item :
- "oui" si la dose prescrite est supérieure à celle indiquée ;
- "non" quand la dose est inférieure ou égale à celle indiquée ;
- "non concerné" quand le médicament n'est pas prescrit chez ce patient.
Le nombre de médicaments à une dose inadaptée est calculé automatiquement en ligne 57.</t>
    </r>
    <r>
      <rPr>
        <b/>
        <sz val="10"/>
        <color theme="1"/>
        <rFont val="Segoe UI Emoji"/>
        <family val="2"/>
      </rPr>
      <t/>
    </r>
  </si>
  <si>
    <t>&gt;&gt; ANNEXE BALANCE BR DEFAVORABLE</t>
  </si>
  <si>
    <t>Cet onglet permet d'identifier pour chaque molécule à balance bénéfice/risque défavorable le nombre de patients concernés.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</si>
</sst>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Segoe UI Emoji"/>
      <family val="2"/>
    </font>
    <font>
      <sz val="11"/>
      <name val="Segoe UI Emoji"/>
      <family val="2"/>
    </font>
    <font>
      <b/>
      <sz val="11"/>
      <name val="Segoe UI Emoji"/>
      <family val="2"/>
    </font>
    <font>
      <b/>
      <sz val="11"/>
      <color theme="0"/>
      <name val="Segoe UI Emoji"/>
      <family val="2"/>
    </font>
    <font>
      <sz val="11"/>
      <color theme="0"/>
      <name val="Segoe UI Emoji"/>
      <family val="2"/>
    </font>
    <font>
      <b/>
      <sz val="10"/>
      <name val="Segoe UI Emoji"/>
      <family val="2"/>
    </font>
    <font>
      <b/>
      <sz val="10"/>
      <color theme="0"/>
      <name val="Segoe UI Emoji"/>
      <family val="2"/>
    </font>
    <font>
      <sz val="10"/>
      <color theme="1"/>
      <name val="Segoe UI Emoji"/>
      <family val="2"/>
    </font>
    <font>
      <sz val="10"/>
      <name val="Segoe UI Emoji"/>
      <family val="2"/>
    </font>
    <font>
      <i/>
      <sz val="10"/>
      <name val="Segoe UI Emoji"/>
      <family val="2"/>
    </font>
    <font>
      <sz val="10"/>
      <name val="Calibri"/>
      <family val="2"/>
    </font>
    <font>
      <b/>
      <sz val="12"/>
      <color theme="0"/>
      <name val="Segoe UI Emoji"/>
      <family val="2"/>
    </font>
    <font>
      <sz val="11"/>
      <color theme="1"/>
      <name val="Calibri"/>
      <family val="2"/>
      <scheme val="minor"/>
    </font>
    <font>
      <b/>
      <sz val="11"/>
      <color theme="0"/>
      <name val="Calibri"/>
      <family val="2"/>
      <scheme val="minor"/>
    </font>
    <font>
      <b/>
      <sz val="10"/>
      <color theme="1"/>
      <name val="Segoe UI Emoji"/>
      <family val="2"/>
    </font>
    <font>
      <sz val="10"/>
      <color rgb="FF034EA2"/>
      <name val="Segoe UI Emoji"/>
      <family val="2"/>
    </font>
    <font>
      <i/>
      <sz val="10"/>
      <color theme="1"/>
      <name val="Segoe UI Emoji"/>
      <family val="2"/>
    </font>
    <font>
      <i/>
      <sz val="10"/>
      <color theme="4"/>
      <name val="Segoe UI Emoji"/>
      <family val="2"/>
    </font>
    <font>
      <sz val="10"/>
      <color rgb="FF4BACC6"/>
      <name val="Segoe UI Emoji"/>
      <family val="2"/>
    </font>
    <font>
      <sz val="10"/>
      <color rgb="FF8DC63F"/>
      <name val="Segoe UI Emoji"/>
      <family val="2"/>
    </font>
    <font>
      <b/>
      <sz val="10"/>
      <color rgb="FF4BACC6"/>
      <name val="Segoe UI Emoji"/>
      <family val="2"/>
    </font>
    <font>
      <b/>
      <sz val="10"/>
      <color rgb="FF034EA2"/>
      <name val="Segoe UI Emoji"/>
      <family val="2"/>
    </font>
    <font>
      <b/>
      <sz val="10"/>
      <color rgb="FF8DC63F"/>
      <name val="Segoe UI Emoji"/>
      <family val="2"/>
    </font>
    <font>
      <b/>
      <sz val="10"/>
      <color theme="4"/>
      <name val="Segoe UI Emoji"/>
      <family val="2"/>
    </font>
    <font>
      <b/>
      <sz val="10"/>
      <color theme="6"/>
      <name val="Segoe UI Emoji"/>
      <family val="2"/>
    </font>
    <font>
      <b/>
      <sz val="10"/>
      <color theme="5"/>
      <name val="Segoe UI Emoji"/>
      <family val="2"/>
    </font>
    <font>
      <b/>
      <sz val="10"/>
      <color theme="7"/>
      <name val="Segoe UI Emoji"/>
      <family val="2"/>
    </font>
    <font>
      <b/>
      <sz val="10"/>
      <color theme="9"/>
      <name val="Segoe UI Emoji"/>
      <family val="2"/>
    </font>
    <font>
      <sz val="10"/>
      <color theme="1"/>
      <name val="Calibri"/>
      <family val="2"/>
    </font>
    <font>
      <u/>
      <sz val="10"/>
      <color theme="1"/>
      <name val="Segoe UI Emoji"/>
      <family val="2"/>
    </font>
  </fonts>
  <fills count="18">
    <fill>
      <patternFill patternType="none"/>
    </fill>
    <fill>
      <patternFill patternType="gray125"/>
    </fill>
    <fill>
      <patternFill patternType="solid">
        <fgColor rgb="FF034EA2"/>
        <bgColor indexed="64"/>
      </patternFill>
    </fill>
    <fill>
      <patternFill patternType="solid">
        <fgColor rgb="FF8DC63F"/>
        <bgColor indexed="64"/>
      </patternFill>
    </fill>
    <fill>
      <patternFill patternType="solid">
        <fgColor rgb="FF4BACC6"/>
        <bgColor indexed="64"/>
      </patternFill>
    </fill>
    <fill>
      <patternFill patternType="solid">
        <fgColor theme="4" tint="0.59999389629810485"/>
        <bgColor indexed="64"/>
      </patternFill>
    </fill>
    <fill>
      <patternFill patternType="solid">
        <fgColor theme="9"/>
        <bgColor indexed="64"/>
      </patternFill>
    </fill>
    <fill>
      <patternFill patternType="solid">
        <fgColor rgb="FFC00000"/>
        <bgColor indexed="64"/>
      </patternFill>
    </fill>
    <fill>
      <patternFill patternType="solid">
        <fgColor theme="4"/>
        <bgColor indexed="64"/>
      </patternFill>
    </fill>
    <fill>
      <patternFill patternType="solid">
        <fgColor theme="5"/>
        <bgColor indexed="64"/>
      </patternFill>
    </fill>
    <fill>
      <patternFill patternType="solid">
        <fgColor theme="5" tint="0.59999389629810485"/>
        <bgColor indexed="64"/>
      </patternFill>
    </fill>
    <fill>
      <patternFill patternType="solid">
        <fgColor theme="7"/>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6"/>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rgb="FF8DC63F"/>
      </left>
      <right/>
      <top style="thin">
        <color rgb="FF8DC63F"/>
      </top>
      <bottom style="thin">
        <color rgb="FF8DC63F"/>
      </bottom>
      <diagonal/>
    </border>
    <border>
      <left/>
      <right/>
      <top style="thin">
        <color rgb="FF8DC63F"/>
      </top>
      <bottom style="thin">
        <color rgb="FF8DC63F"/>
      </bottom>
      <diagonal/>
    </border>
    <border>
      <left/>
      <right style="thin">
        <color rgb="FF8DC63F"/>
      </right>
      <top style="thin">
        <color rgb="FF8DC63F"/>
      </top>
      <bottom style="thin">
        <color rgb="FF8DC63F"/>
      </bottom>
      <diagonal/>
    </border>
    <border>
      <left style="thin">
        <color theme="4"/>
      </left>
      <right style="thin">
        <color theme="4"/>
      </right>
      <top style="thin">
        <color theme="4"/>
      </top>
      <bottom style="thin">
        <color theme="4"/>
      </bottom>
      <diagonal/>
    </border>
    <border>
      <left style="thin">
        <color rgb="FF4BACC6"/>
      </left>
      <right style="thin">
        <color rgb="FF4BACC6"/>
      </right>
      <top style="thin">
        <color rgb="FF4BACC6"/>
      </top>
      <bottom style="thin">
        <color rgb="FF4BACC6"/>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7"/>
      </left>
      <right style="thin">
        <color theme="7"/>
      </right>
      <top style="thin">
        <color theme="7"/>
      </top>
      <bottom style="thin">
        <color theme="7"/>
      </bottom>
      <diagonal/>
    </border>
    <border>
      <left style="thin">
        <color theme="7"/>
      </left>
      <right/>
      <top style="thin">
        <color theme="7"/>
      </top>
      <bottom style="thin">
        <color theme="7"/>
      </bottom>
      <diagonal/>
    </border>
    <border>
      <left/>
      <right/>
      <top style="thin">
        <color theme="7"/>
      </top>
      <bottom style="thin">
        <color theme="7"/>
      </bottom>
      <diagonal/>
    </border>
    <border>
      <left style="thin">
        <color theme="9"/>
      </left>
      <right style="thin">
        <color theme="9"/>
      </right>
      <top style="thin">
        <color theme="9"/>
      </top>
      <bottom style="thin">
        <color theme="9"/>
      </bottom>
      <diagonal/>
    </border>
    <border>
      <left style="thin">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
      <left style="thin">
        <color rgb="FF4BACC6"/>
      </left>
      <right/>
      <top style="thin">
        <color rgb="FF4BACC6"/>
      </top>
      <bottom style="thin">
        <color rgb="FF4BACC6"/>
      </bottom>
      <diagonal/>
    </border>
    <border>
      <left/>
      <right/>
      <top style="thin">
        <color rgb="FF4BACC6"/>
      </top>
      <bottom style="thin">
        <color rgb="FF4BACC6"/>
      </bottom>
      <diagonal/>
    </border>
    <border>
      <left/>
      <right style="thin">
        <color rgb="FF4BACC6"/>
      </right>
      <top style="thin">
        <color rgb="FF4BACC6"/>
      </top>
      <bottom style="thin">
        <color rgb="FF4BACC6"/>
      </bottom>
      <diagonal/>
    </border>
    <border>
      <left style="thin">
        <color rgb="FF034EA2"/>
      </left>
      <right/>
      <top style="thin">
        <color rgb="FF034EA2"/>
      </top>
      <bottom style="thin">
        <color rgb="FF034EA2"/>
      </bottom>
      <diagonal/>
    </border>
    <border>
      <left/>
      <right/>
      <top style="thin">
        <color rgb="FF034EA2"/>
      </top>
      <bottom style="thin">
        <color rgb="FF034EA2"/>
      </bottom>
      <diagonal/>
    </border>
    <border>
      <left/>
      <right style="thin">
        <color rgb="FF034EA2"/>
      </right>
      <top style="thin">
        <color rgb="FF034EA2"/>
      </top>
      <bottom style="thin">
        <color rgb="FF034EA2"/>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7"/>
      </left>
      <right/>
      <top/>
      <bottom/>
      <diagonal/>
    </border>
    <border>
      <left style="thin">
        <color rgb="FF4BACC6"/>
      </left>
      <right/>
      <top/>
      <bottom style="thin">
        <color rgb="FF4BACC6"/>
      </bottom>
      <diagonal/>
    </border>
    <border>
      <left/>
      <right/>
      <top/>
      <bottom style="thin">
        <color rgb="FF4BACC6"/>
      </bottom>
      <diagonal/>
    </border>
    <border>
      <left/>
      <right style="thin">
        <color rgb="FF4BACC6"/>
      </right>
      <top/>
      <bottom style="thin">
        <color rgb="FF4BACC6"/>
      </bottom>
      <diagonal/>
    </border>
    <border>
      <left/>
      <right/>
      <top style="thin">
        <color rgb="FF4BACC6"/>
      </top>
      <bottom/>
      <diagonal/>
    </border>
    <border>
      <left/>
      <right style="thin">
        <color rgb="FF4BACC6"/>
      </right>
      <top style="thin">
        <color rgb="FF4BACC6"/>
      </top>
      <bottom/>
      <diagonal/>
    </border>
    <border>
      <left style="thin">
        <color rgb="FF4BACC6"/>
      </left>
      <right/>
      <top/>
      <bottom/>
      <diagonal/>
    </border>
    <border>
      <left/>
      <right style="thin">
        <color rgb="FF4BACC6"/>
      </right>
      <top/>
      <bottom/>
      <diagonal/>
    </border>
    <border>
      <left style="thin">
        <color rgb="FF4BACC6"/>
      </left>
      <right/>
      <top style="thin">
        <color rgb="FF034EA2"/>
      </top>
      <bottom style="thin">
        <color rgb="FF034EA2"/>
      </bottom>
      <diagonal/>
    </border>
    <border>
      <left style="thin">
        <color rgb="FF034EA2"/>
      </left>
      <right/>
      <top/>
      <bottom/>
      <diagonal/>
    </border>
    <border>
      <left style="thin">
        <color rgb="FF4BACC6"/>
      </left>
      <right/>
      <top style="thin">
        <color rgb="FF4BACC6"/>
      </top>
      <bottom style="thin">
        <color theme="6"/>
      </bottom>
      <diagonal/>
    </border>
    <border>
      <left/>
      <right/>
      <top style="thin">
        <color rgb="FF4BACC6"/>
      </top>
      <bottom style="thin">
        <color theme="6"/>
      </bottom>
      <diagonal/>
    </border>
    <border>
      <left/>
      <right style="thin">
        <color theme="6"/>
      </right>
      <top style="thin">
        <color rgb="FF4BACC6"/>
      </top>
      <bottom style="thin">
        <color theme="6"/>
      </bottom>
      <diagonal/>
    </border>
    <border>
      <left style="thin">
        <color rgb="FF4BACC6"/>
      </left>
      <right/>
      <top style="thin">
        <color rgb="FF8DC63F"/>
      </top>
      <bottom style="thin">
        <color rgb="FF8DC63F"/>
      </bottom>
      <diagonal/>
    </border>
  </borders>
  <cellStyleXfs count="2">
    <xf numFmtId="0" fontId="0" fillId="0" borderId="0"/>
    <xf numFmtId="9" fontId="13" fillId="0" borderId="0" applyFont="0" applyFill="0" applyBorder="0" applyAlignment="0" applyProtection="0"/>
  </cellStyleXfs>
  <cellXfs count="156">
    <xf numFmtId="0" fontId="0" fillId="0" borderId="0" xfId="0"/>
    <xf numFmtId="0" fontId="0" fillId="0" borderId="0" xfId="0" applyAlignment="1">
      <alignment horizontal="center"/>
    </xf>
    <xf numFmtId="0" fontId="0" fillId="0" borderId="0" xfId="0" applyAlignment="1">
      <alignment horizontal="center" wrapText="1"/>
    </xf>
    <xf numFmtId="0" fontId="1" fillId="0" borderId="0" xfId="0" applyFont="1" applyBorder="1" applyAlignment="1">
      <alignment wrapText="1"/>
    </xf>
    <xf numFmtId="0" fontId="1" fillId="0" borderId="0" xfId="0" applyFont="1" applyFill="1" applyBorder="1" applyAlignment="1">
      <alignment wrapText="1"/>
    </xf>
    <xf numFmtId="0" fontId="1" fillId="0" borderId="1" xfId="0" applyFont="1" applyBorder="1" applyAlignment="1">
      <alignment horizontal="center" vertical="center" wrapText="1"/>
    </xf>
    <xf numFmtId="0" fontId="2" fillId="0" borderId="0" xfId="0" applyFont="1" applyBorder="1" applyAlignment="1">
      <alignment wrapText="1"/>
    </xf>
    <xf numFmtId="0" fontId="2" fillId="5" borderId="3" xfId="0" applyFont="1" applyFill="1" applyBorder="1" applyAlignment="1">
      <alignment vertical="center" wrapText="1"/>
    </xf>
    <xf numFmtId="0" fontId="2" fillId="5" borderId="1" xfId="0" applyFont="1" applyFill="1" applyBorder="1" applyAlignment="1">
      <alignment horizontal="center" vertical="center" wrapText="1"/>
    </xf>
    <xf numFmtId="0" fontId="5" fillId="6" borderId="1" xfId="0" applyFont="1" applyFill="1" applyBorder="1" applyAlignment="1">
      <alignment horizontal="left" vertical="center" wrapText="1"/>
    </xf>
    <xf numFmtId="0" fontId="4" fillId="7" borderId="1" xfId="0" applyFont="1" applyFill="1" applyBorder="1" applyAlignment="1">
      <alignment vertical="center" wrapText="1"/>
    </xf>
    <xf numFmtId="0" fontId="3" fillId="0" borderId="1" xfId="0" applyFont="1" applyBorder="1" applyAlignment="1">
      <alignment horizontal="center" vertical="center" wrapText="1"/>
    </xf>
    <xf numFmtId="0" fontId="9"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left" vertical="center"/>
      <protection locked="0"/>
    </xf>
    <xf numFmtId="0" fontId="1" fillId="0" borderId="0" xfId="0" applyFont="1" applyAlignment="1">
      <alignment wrapText="1"/>
    </xf>
    <xf numFmtId="0" fontId="8" fillId="15" borderId="0" xfId="0" applyFont="1" applyFill="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14" fillId="2" borderId="1" xfId="0" applyFont="1" applyFill="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0" borderId="0" xfId="0" applyAlignment="1">
      <alignment horizontal="center" wrapText="1"/>
    </xf>
    <xf numFmtId="0" fontId="0" fillId="0" borderId="0" xfId="0" applyAlignment="1">
      <alignment horizontal="center"/>
    </xf>
    <xf numFmtId="0" fontId="9" fillId="8" borderId="1" xfId="0" applyFont="1" applyFill="1" applyBorder="1" applyAlignment="1" applyProtection="1">
      <alignment horizontal="center" vertical="center"/>
      <protection locked="0"/>
    </xf>
    <xf numFmtId="0" fontId="9" fillId="9" borderId="1" xfId="0" applyFont="1" applyFill="1" applyBorder="1" applyAlignment="1" applyProtection="1">
      <alignment horizontal="center" vertical="center"/>
      <protection locked="0"/>
    </xf>
    <xf numFmtId="0" fontId="9" fillId="11" borderId="1" xfId="0" applyFont="1" applyFill="1" applyBorder="1" applyAlignment="1" applyProtection="1">
      <alignment horizontal="center" vertical="center"/>
      <protection locked="0"/>
    </xf>
    <xf numFmtId="0" fontId="9" fillId="6" borderId="1"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wrapText="1"/>
    </xf>
    <xf numFmtId="0" fontId="8" fillId="0" borderId="0" xfId="0" applyFont="1" applyFill="1" applyBorder="1" applyProtection="1"/>
    <xf numFmtId="0" fontId="9" fillId="13" borderId="1" xfId="0" applyFont="1" applyFill="1" applyBorder="1" applyAlignment="1" applyProtection="1">
      <alignment horizontal="left" vertical="center" wrapText="1"/>
    </xf>
    <xf numFmtId="0" fontId="6" fillId="8" borderId="1" xfId="0" applyFont="1" applyFill="1" applyBorder="1" applyAlignment="1" applyProtection="1">
      <alignment horizontal="left" vertical="center" wrapText="1"/>
    </xf>
    <xf numFmtId="0" fontId="9" fillId="16" borderId="1" xfId="0" applyFont="1" applyFill="1" applyBorder="1" applyAlignment="1" applyProtection="1">
      <alignment horizontal="left" vertical="center" wrapText="1"/>
    </xf>
    <xf numFmtId="0" fontId="6" fillId="13" borderId="1" xfId="0" applyFont="1" applyFill="1" applyBorder="1" applyAlignment="1" applyProtection="1">
      <alignment horizontal="left" vertical="center" wrapText="1"/>
    </xf>
    <xf numFmtId="0" fontId="6" fillId="9" borderId="1" xfId="0" applyFont="1" applyFill="1" applyBorder="1" applyAlignment="1" applyProtection="1">
      <alignment horizontal="left" vertical="center" wrapText="1"/>
    </xf>
    <xf numFmtId="0" fontId="9" fillId="10" borderId="1" xfId="0" applyFont="1" applyFill="1" applyBorder="1" applyAlignment="1" applyProtection="1">
      <alignment horizontal="left" vertical="center" wrapText="1"/>
    </xf>
    <xf numFmtId="0" fontId="6" fillId="11" borderId="1" xfId="0" applyFont="1" applyFill="1" applyBorder="1" applyAlignment="1" applyProtection="1">
      <alignment horizontal="left" vertical="center" wrapText="1"/>
    </xf>
    <xf numFmtId="0" fontId="9" fillId="12" borderId="1" xfId="0" applyFont="1" applyFill="1" applyBorder="1" applyAlignment="1" applyProtection="1">
      <alignment horizontal="left" vertical="center" wrapText="1"/>
    </xf>
    <xf numFmtId="0" fontId="6" fillId="6" borderId="1" xfId="0" applyFont="1" applyFill="1" applyBorder="1" applyAlignment="1" applyProtection="1">
      <alignment horizontal="left" vertical="center" wrapText="1"/>
    </xf>
    <xf numFmtId="0" fontId="11" fillId="14" borderId="1" xfId="0" applyFont="1" applyFill="1" applyBorder="1" applyAlignment="1" applyProtection="1">
      <alignment horizontal="left" vertical="center" wrapText="1"/>
    </xf>
    <xf numFmtId="0" fontId="9" fillId="14" borderId="1" xfId="0" applyFont="1" applyFill="1" applyBorder="1" applyAlignment="1" applyProtection="1">
      <alignment horizontal="left" vertical="center" wrapText="1"/>
    </xf>
    <xf numFmtId="0" fontId="9" fillId="0" borderId="0" xfId="0" applyFont="1" applyFill="1" applyBorder="1" applyAlignment="1" applyProtection="1">
      <alignment horizontal="left" wrapText="1"/>
    </xf>
    <xf numFmtId="0" fontId="9" fillId="0" borderId="0" xfId="0" applyFont="1" applyFill="1" applyBorder="1" applyAlignment="1" applyProtection="1">
      <alignment horizontal="center"/>
    </xf>
    <xf numFmtId="0" fontId="8" fillId="0" borderId="0" xfId="0" applyFont="1" applyFill="1" applyBorder="1" applyAlignment="1" applyProtection="1">
      <alignment horizontal="center"/>
    </xf>
    <xf numFmtId="0" fontId="9" fillId="13" borderId="1" xfId="0" applyFont="1" applyFill="1" applyBorder="1" applyAlignment="1" applyProtection="1">
      <alignment horizontal="center" vertical="center"/>
    </xf>
    <xf numFmtId="0" fontId="8" fillId="15" borderId="4" xfId="0" applyFont="1" applyFill="1" applyBorder="1" applyAlignment="1">
      <alignment horizontal="left" vertical="center" wrapText="1"/>
    </xf>
    <xf numFmtId="0" fontId="8" fillId="15" borderId="5" xfId="0" applyFont="1" applyFill="1" applyBorder="1" applyAlignment="1">
      <alignment horizontal="left" vertical="center" wrapText="1"/>
    </xf>
    <xf numFmtId="0" fontId="8" fillId="15" borderId="6" xfId="0" applyFont="1" applyFill="1" applyBorder="1" applyAlignment="1">
      <alignment horizontal="left" vertical="center" wrapText="1"/>
    </xf>
    <xf numFmtId="0" fontId="8" fillId="0" borderId="5" xfId="0" applyFont="1" applyBorder="1" applyAlignment="1">
      <alignment horizontal="left" wrapText="1"/>
    </xf>
    <xf numFmtId="9" fontId="8" fillId="15" borderId="5" xfId="1" applyFont="1" applyFill="1" applyBorder="1" applyAlignment="1">
      <alignment horizontal="left" vertical="center" wrapText="1"/>
    </xf>
    <xf numFmtId="0" fontId="8" fillId="15" borderId="7" xfId="0" applyFont="1" applyFill="1" applyBorder="1" applyAlignment="1">
      <alignment horizontal="left" vertical="center" wrapText="1"/>
    </xf>
    <xf numFmtId="0" fontId="7" fillId="8" borderId="7" xfId="0" applyFont="1" applyFill="1" applyBorder="1" applyAlignment="1">
      <alignment horizontal="left" vertical="center" wrapText="1"/>
    </xf>
    <xf numFmtId="0" fontId="7" fillId="8" borderId="7" xfId="0" applyFont="1" applyFill="1" applyBorder="1" applyAlignment="1">
      <alignment horizontal="center" vertical="center" wrapText="1"/>
    </xf>
    <xf numFmtId="0" fontId="8" fillId="15" borderId="7" xfId="0" applyFont="1" applyFill="1" applyBorder="1" applyAlignment="1">
      <alignment horizontal="center" vertical="center" wrapText="1"/>
    </xf>
    <xf numFmtId="9" fontId="8" fillId="15" borderId="7" xfId="1" applyFont="1" applyFill="1" applyBorder="1" applyAlignment="1">
      <alignment horizontal="center" vertical="center" wrapText="1"/>
    </xf>
    <xf numFmtId="0" fontId="15" fillId="15" borderId="7" xfId="0" applyFont="1" applyFill="1" applyBorder="1" applyAlignment="1">
      <alignment horizontal="left" vertical="center" wrapText="1"/>
    </xf>
    <xf numFmtId="0" fontId="15" fillId="15" borderId="7" xfId="0" applyFont="1" applyFill="1" applyBorder="1" applyAlignment="1">
      <alignment horizontal="center" vertical="center" wrapText="1"/>
    </xf>
    <xf numFmtId="9" fontId="15" fillId="15" borderId="7" xfId="1" applyFont="1" applyFill="1" applyBorder="1" applyAlignment="1">
      <alignment horizontal="center" vertical="center" wrapText="1"/>
    </xf>
    <xf numFmtId="0" fontId="8" fillId="15" borderId="0"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8" xfId="0" applyFont="1" applyFill="1" applyBorder="1" applyAlignment="1">
      <alignment horizontal="center" vertical="center" wrapText="1"/>
    </xf>
    <xf numFmtId="0" fontId="8" fillId="15" borderId="8" xfId="0" applyFont="1" applyFill="1" applyBorder="1" applyAlignment="1">
      <alignment horizontal="left" vertical="center" wrapText="1"/>
    </xf>
    <xf numFmtId="0" fontId="8" fillId="15" borderId="8" xfId="0" applyFont="1" applyFill="1" applyBorder="1" applyAlignment="1">
      <alignment horizontal="center" vertical="center" wrapText="1"/>
    </xf>
    <xf numFmtId="9" fontId="8" fillId="15" borderId="8" xfId="1" applyFont="1" applyFill="1" applyBorder="1" applyAlignment="1">
      <alignment horizontal="center" vertical="center" wrapText="1"/>
    </xf>
    <xf numFmtId="0" fontId="15" fillId="15" borderId="8" xfId="0" applyFont="1" applyFill="1" applyBorder="1" applyAlignment="1">
      <alignment horizontal="left" vertical="center" wrapText="1"/>
    </xf>
    <xf numFmtId="0" fontId="15" fillId="15" borderId="8" xfId="0" applyFont="1" applyFill="1" applyBorder="1" applyAlignment="1">
      <alignment horizontal="center" vertical="center" wrapText="1"/>
    </xf>
    <xf numFmtId="9" fontId="15" fillId="15" borderId="8" xfId="1" applyFont="1" applyFill="1" applyBorder="1" applyAlignment="1">
      <alignment horizontal="center" vertical="center" wrapText="1"/>
    </xf>
    <xf numFmtId="0" fontId="16" fillId="0" borderId="1" xfId="0" applyFont="1" applyFill="1" applyBorder="1" applyAlignment="1" applyProtection="1">
      <alignment horizontal="right" vertical="center" wrapText="1"/>
    </xf>
    <xf numFmtId="0" fontId="6" fillId="9" borderId="9" xfId="0" applyFont="1" applyFill="1" applyBorder="1" applyAlignment="1" applyProtection="1">
      <alignment horizontal="left" vertical="center" wrapText="1"/>
    </xf>
    <xf numFmtId="0" fontId="8" fillId="15" borderId="9" xfId="0" applyFont="1" applyFill="1" applyBorder="1" applyAlignment="1">
      <alignment horizontal="center" vertical="center" wrapText="1"/>
    </xf>
    <xf numFmtId="9" fontId="8" fillId="15" borderId="9" xfId="1" applyFont="1" applyFill="1" applyBorder="1" applyAlignment="1">
      <alignment horizontal="center" vertical="center" wrapText="1"/>
    </xf>
    <xf numFmtId="0" fontId="15" fillId="15" borderId="9" xfId="0" applyFont="1" applyFill="1" applyBorder="1" applyAlignment="1">
      <alignment horizontal="center" vertical="center" wrapText="1"/>
    </xf>
    <xf numFmtId="9" fontId="15" fillId="15" borderId="9" xfId="1" applyFont="1" applyFill="1" applyBorder="1" applyAlignment="1">
      <alignment horizontal="center" vertical="center" wrapText="1"/>
    </xf>
    <xf numFmtId="0" fontId="7" fillId="9" borderId="9" xfId="0" applyFont="1" applyFill="1" applyBorder="1" applyAlignment="1">
      <alignment horizontal="center" vertical="center" wrapText="1"/>
    </xf>
    <xf numFmtId="0" fontId="6" fillId="11" borderId="13" xfId="0" applyFont="1" applyFill="1" applyBorder="1" applyAlignment="1" applyProtection="1">
      <alignment horizontal="left" vertical="center" wrapText="1"/>
    </xf>
    <xf numFmtId="0" fontId="7" fillId="11" borderId="13" xfId="0" applyFont="1" applyFill="1" applyBorder="1" applyAlignment="1">
      <alignment horizontal="center" vertical="center" wrapText="1"/>
    </xf>
    <xf numFmtId="0" fontId="8" fillId="15" borderId="13" xfId="0" applyFont="1" applyFill="1" applyBorder="1" applyAlignment="1">
      <alignment horizontal="center" vertical="center" wrapText="1"/>
    </xf>
    <xf numFmtId="9" fontId="8" fillId="15" borderId="13" xfId="1" applyFont="1" applyFill="1" applyBorder="1" applyAlignment="1">
      <alignment horizontal="center" vertical="center" wrapText="1"/>
    </xf>
    <xf numFmtId="0" fontId="15" fillId="15" borderId="13" xfId="0" applyFont="1" applyFill="1" applyBorder="1" applyAlignment="1">
      <alignment horizontal="center" vertical="center" wrapText="1"/>
    </xf>
    <xf numFmtId="9" fontId="15" fillId="15" borderId="13" xfId="1" applyFont="1" applyFill="1" applyBorder="1" applyAlignment="1">
      <alignment horizontal="center" vertical="center" wrapText="1"/>
    </xf>
    <xf numFmtId="0" fontId="8" fillId="15" borderId="16" xfId="0" applyFont="1" applyFill="1" applyBorder="1" applyAlignment="1">
      <alignment horizontal="center" vertical="center" wrapText="1"/>
    </xf>
    <xf numFmtId="9" fontId="8" fillId="15" borderId="16" xfId="1" applyFont="1" applyFill="1" applyBorder="1" applyAlignment="1">
      <alignment horizontal="center" vertical="center" wrapText="1"/>
    </xf>
    <xf numFmtId="0" fontId="15" fillId="15" borderId="16" xfId="0" applyFont="1" applyFill="1" applyBorder="1" applyAlignment="1">
      <alignment horizontal="center" vertical="center" wrapText="1"/>
    </xf>
    <xf numFmtId="9" fontId="15" fillId="15" borderId="16" xfId="1" applyFont="1" applyFill="1" applyBorder="1" applyAlignment="1">
      <alignment horizontal="center" vertical="center" wrapText="1"/>
    </xf>
    <xf numFmtId="0" fontId="6" fillId="6" borderId="16" xfId="0" applyFont="1" applyFill="1" applyBorder="1" applyAlignment="1" applyProtection="1">
      <alignment horizontal="left" vertical="center" wrapText="1"/>
    </xf>
    <xf numFmtId="0" fontId="7" fillId="6" borderId="16" xfId="0" applyFont="1" applyFill="1" applyBorder="1" applyAlignment="1">
      <alignment horizontal="center" vertical="center" wrapText="1"/>
    </xf>
    <xf numFmtId="0" fontId="15" fillId="15" borderId="0" xfId="0" applyFont="1" applyFill="1" applyBorder="1" applyAlignment="1">
      <alignment horizontal="center" vertical="center" wrapText="1"/>
    </xf>
    <xf numFmtId="9" fontId="15" fillId="15" borderId="0" xfId="1" applyFont="1" applyFill="1" applyBorder="1" applyAlignment="1">
      <alignment horizontal="center" vertical="center" wrapText="1"/>
    </xf>
    <xf numFmtId="0" fontId="16" fillId="15" borderId="0" xfId="0" applyFont="1" applyFill="1" applyAlignment="1">
      <alignment vertical="center" wrapText="1"/>
    </xf>
    <xf numFmtId="0" fontId="8" fillId="0" borderId="0" xfId="0" applyFont="1" applyAlignment="1">
      <alignment vertical="center" wrapText="1"/>
    </xf>
    <xf numFmtId="0" fontId="8" fillId="0" borderId="0" xfId="0" applyFont="1" applyBorder="1" applyAlignment="1">
      <alignment horizontal="left"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6" fillId="15" borderId="0" xfId="0" applyFont="1" applyFill="1" applyAlignment="1">
      <alignment horizontal="right" vertical="center" wrapText="1"/>
    </xf>
    <xf numFmtId="0" fontId="8" fillId="0" borderId="0" xfId="0" applyFont="1" applyBorder="1" applyAlignment="1">
      <alignment horizontal="left" vertical="center" wrapText="1"/>
    </xf>
    <xf numFmtId="0" fontId="4" fillId="2" borderId="2"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4" fillId="11" borderId="14" xfId="0" applyFont="1" applyFill="1" applyBorder="1" applyAlignment="1">
      <alignment horizontal="left" vertical="center" wrapText="1"/>
    </xf>
    <xf numFmtId="0" fontId="4" fillId="11" borderId="15" xfId="0" applyFont="1" applyFill="1" applyBorder="1" applyAlignment="1">
      <alignment horizontal="left" vertical="center" wrapText="1"/>
    </xf>
    <xf numFmtId="0" fontId="4" fillId="6" borderId="17" xfId="0" applyFont="1" applyFill="1" applyBorder="1" applyAlignment="1">
      <alignment horizontal="left" vertical="center" wrapText="1"/>
    </xf>
    <xf numFmtId="0" fontId="4" fillId="6" borderId="18"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12" fillId="2" borderId="0" xfId="0" applyFont="1" applyFill="1" applyAlignment="1">
      <alignment horizontal="center"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9" borderId="10" xfId="0" applyFont="1" applyFill="1" applyBorder="1" applyAlignment="1">
      <alignment horizontal="left" vertical="center" wrapText="1"/>
    </xf>
    <xf numFmtId="0" fontId="4" fillId="9" borderId="11" xfId="0" applyFont="1" applyFill="1" applyBorder="1" applyAlignment="1">
      <alignment horizontal="left" vertical="center" wrapText="1"/>
    </xf>
    <xf numFmtId="0" fontId="4" fillId="9" borderId="12" xfId="0" applyFont="1" applyFill="1" applyBorder="1" applyAlignment="1">
      <alignment horizontal="left" vertical="center" wrapText="1"/>
    </xf>
    <xf numFmtId="0" fontId="12" fillId="8" borderId="20" xfId="0" applyFont="1" applyFill="1" applyBorder="1" applyAlignment="1">
      <alignment horizontal="center" vertical="center" wrapText="1"/>
    </xf>
    <xf numFmtId="0" fontId="12" fillId="8" borderId="21"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9" fillId="15" borderId="9" xfId="0" applyFont="1" applyFill="1" applyBorder="1" applyAlignment="1" applyProtection="1">
      <alignment horizontal="left" vertical="center" wrapText="1"/>
    </xf>
    <xf numFmtId="0" fontId="6" fillId="15" borderId="9" xfId="0" applyFont="1" applyFill="1" applyBorder="1" applyAlignment="1" applyProtection="1">
      <alignment horizontal="left" vertical="center" wrapText="1"/>
    </xf>
    <xf numFmtId="0" fontId="9" fillId="15" borderId="13" xfId="0" applyFont="1" applyFill="1" applyBorder="1" applyAlignment="1" applyProtection="1">
      <alignment horizontal="left" vertical="center" wrapText="1"/>
    </xf>
    <xf numFmtId="0" fontId="6" fillId="15" borderId="13" xfId="0" applyFont="1" applyFill="1" applyBorder="1" applyAlignment="1" applyProtection="1">
      <alignment horizontal="left" vertical="center" wrapText="1"/>
    </xf>
    <xf numFmtId="0" fontId="6" fillId="15" borderId="0" xfId="0" applyFont="1" applyFill="1" applyBorder="1" applyAlignment="1" applyProtection="1">
      <alignment horizontal="left" vertical="center" wrapText="1"/>
    </xf>
    <xf numFmtId="0" fontId="11" fillId="15" borderId="16" xfId="0" applyFont="1" applyFill="1" applyBorder="1" applyAlignment="1" applyProtection="1">
      <alignment horizontal="left" vertical="center" wrapText="1"/>
    </xf>
    <xf numFmtId="0" fontId="9" fillId="15" borderId="16" xfId="0" applyFont="1" applyFill="1" applyBorder="1" applyAlignment="1" applyProtection="1">
      <alignment horizontal="left" vertical="center" wrapText="1"/>
    </xf>
    <xf numFmtId="0" fontId="6" fillId="15" borderId="16" xfId="0" applyFont="1" applyFill="1" applyBorder="1" applyAlignment="1" applyProtection="1">
      <alignment horizontal="left" vertical="center" wrapText="1"/>
    </xf>
    <xf numFmtId="0" fontId="18" fillId="15" borderId="0" xfId="0" applyFont="1" applyFill="1" applyBorder="1" applyAlignment="1">
      <alignment horizontal="left" vertical="center" wrapText="1"/>
    </xf>
    <xf numFmtId="0" fontId="4" fillId="15" borderId="0" xfId="0" applyFont="1" applyFill="1" applyBorder="1" applyAlignment="1">
      <alignment vertical="center" wrapText="1"/>
    </xf>
    <xf numFmtId="0" fontId="4" fillId="8" borderId="26" xfId="0" applyFont="1" applyFill="1" applyBorder="1" applyAlignment="1">
      <alignment horizontal="left" vertical="center" wrapText="1"/>
    </xf>
    <xf numFmtId="0" fontId="4" fillId="8" borderId="27" xfId="0" applyFont="1" applyFill="1" applyBorder="1" applyAlignment="1">
      <alignment horizontal="left" vertical="center" wrapText="1"/>
    </xf>
    <xf numFmtId="0" fontId="4" fillId="8" borderId="28" xfId="0" applyFont="1" applyFill="1" applyBorder="1" applyAlignment="1">
      <alignment horizontal="left" vertical="center" wrapText="1"/>
    </xf>
    <xf numFmtId="0" fontId="4" fillId="15" borderId="29" xfId="0" applyFont="1" applyFill="1" applyBorder="1" applyAlignment="1">
      <alignment vertical="center" wrapText="1"/>
    </xf>
    <xf numFmtId="0" fontId="4" fillId="15" borderId="0" xfId="0" applyFont="1" applyFill="1" applyBorder="1" applyAlignment="1">
      <alignment horizontal="left" vertical="center" wrapText="1"/>
    </xf>
    <xf numFmtId="0" fontId="1" fillId="15" borderId="0" xfId="0" applyFont="1" applyFill="1" applyAlignment="1">
      <alignment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7" fillId="2" borderId="37"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15" borderId="33" xfId="0" applyFont="1" applyFill="1" applyBorder="1" applyAlignment="1">
      <alignment vertical="center" wrapText="1"/>
    </xf>
    <xf numFmtId="0" fontId="7" fillId="15" borderId="34" xfId="0" applyFont="1" applyFill="1" applyBorder="1" applyAlignment="1">
      <alignment vertical="center" wrapText="1"/>
    </xf>
    <xf numFmtId="0" fontId="7" fillId="15" borderId="38" xfId="0" applyFont="1" applyFill="1" applyBorder="1" applyAlignment="1">
      <alignment vertical="center" wrapText="1"/>
    </xf>
    <xf numFmtId="0" fontId="7" fillId="15" borderId="0" xfId="0" applyFont="1" applyFill="1" applyBorder="1" applyAlignment="1">
      <alignment vertical="center" wrapText="1"/>
    </xf>
    <xf numFmtId="0" fontId="7" fillId="17" borderId="39" xfId="0" applyFont="1" applyFill="1" applyBorder="1" applyAlignment="1">
      <alignment horizontal="left" vertical="center" wrapText="1"/>
    </xf>
    <xf numFmtId="0" fontId="7" fillId="17" borderId="40" xfId="0" applyFont="1" applyFill="1" applyBorder="1" applyAlignment="1">
      <alignment horizontal="left" vertical="center" wrapText="1"/>
    </xf>
    <xf numFmtId="0" fontId="7" fillId="17" borderId="41" xfId="0" applyFont="1" applyFill="1" applyBorder="1" applyAlignment="1">
      <alignment horizontal="left" vertical="center" wrapText="1"/>
    </xf>
    <xf numFmtId="0" fontId="8" fillId="0" borderId="35" xfId="0" applyFont="1" applyBorder="1" applyAlignment="1">
      <alignment horizontal="left" vertical="center" wrapText="1"/>
    </xf>
    <xf numFmtId="0" fontId="15" fillId="0" borderId="35" xfId="0" applyFont="1" applyBorder="1" applyAlignment="1">
      <alignment horizontal="left" vertical="center" wrapText="1"/>
    </xf>
    <xf numFmtId="0" fontId="8" fillId="0" borderId="36" xfId="0" applyFont="1" applyBorder="1" applyAlignment="1">
      <alignment horizontal="left" vertical="center" wrapText="1"/>
    </xf>
    <xf numFmtId="0" fontId="15" fillId="0" borderId="35" xfId="0" applyFont="1" applyBorder="1" applyAlignment="1">
      <alignment horizontal="left" vertical="center" wrapText="1"/>
    </xf>
    <xf numFmtId="0" fontId="7" fillId="3" borderId="42"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15" borderId="36" xfId="0" applyFont="1" applyFill="1" applyBorder="1" applyAlignment="1">
      <alignment vertical="center" wrapText="1"/>
    </xf>
  </cellXfs>
  <cellStyles count="2">
    <cellStyle name="Normal" xfId="0" builtinId="0"/>
    <cellStyle name="Pourcentage" xfId="1" builtinId="5"/>
  </cellStyles>
  <dxfs count="12">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DC63F"/>
      <color rgb="FF034EA2"/>
      <color rgb="FF4BACC6"/>
      <color rgb="FFFFABAB"/>
      <color rgb="FFF79646"/>
      <color rgb="FFC40000"/>
      <color rgb="FFFCDBC0"/>
      <color rgb="FFFBCFAB"/>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Emoji" panose="020B0502040204020203" pitchFamily="34" charset="0"/>
              <a:ea typeface="Segoe UI Emoji" panose="020B0502040204020203" pitchFamily="34" charset="0"/>
              <a:cs typeface="+mn-cs"/>
            </a:defRPr>
          </a:pPr>
          <a:endParaRPr lang="fr-FR"/>
        </a:p>
      </c:txPr>
    </c:title>
    <c:autoTitleDeleted val="0"/>
    <c:plotArea>
      <c:layout/>
      <c:barChart>
        <c:barDir val="bar"/>
        <c:grouping val="clustered"/>
        <c:varyColors val="0"/>
        <c:ser>
          <c:idx val="2"/>
          <c:order val="0"/>
          <c:tx>
            <c:v>Pourcentage de patients avec au moins une prescription potentiellement inappropriée</c:v>
          </c:tx>
          <c:spPr>
            <a:solidFill>
              <a:srgbClr val="4BACC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Segoe UI Emoji" panose="020B0502040204020203" pitchFamily="34" charset="0"/>
                    <a:ea typeface="Segoe UI Emoji" panose="020B0502040204020203" pitchFamily="34" charset="0"/>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Résultats!$A$16:$A$20</c:f>
              <c:strCache>
                <c:ptCount val="5"/>
                <c:pt idx="0">
                  <c:v>Médicaments à balance bénéfice/risque défavorable</c:v>
                </c:pt>
                <c:pt idx="1">
                  <c:v>Médicaments avec une dose inadaptée</c:v>
                </c:pt>
                <c:pt idx="2">
                  <c:v>Médicaments avec une durée inadaptée</c:v>
                </c:pt>
                <c:pt idx="3">
                  <c:v>Duplications médicamenteuses inappropriées</c:v>
                </c:pt>
                <c:pt idx="4">
                  <c:v>Total de situations potentiellement inappropriées</c:v>
                </c:pt>
              </c:strCache>
            </c:strRef>
          </c:cat>
          <c:val>
            <c:numRef>
              <c:f>Résultats!$D$16:$D$20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A-5B8B-4A4B-A0C3-6462531A46B3}"/>
            </c:ext>
          </c:extLst>
        </c:ser>
        <c:dLbls>
          <c:showLegendKey val="0"/>
          <c:showVal val="0"/>
          <c:showCatName val="0"/>
          <c:showSerName val="0"/>
          <c:showPercent val="0"/>
          <c:showBubbleSize val="0"/>
        </c:dLbls>
        <c:gapWidth val="182"/>
        <c:axId val="15452016"/>
        <c:axId val="15450768"/>
      </c:barChart>
      <c:catAx>
        <c:axId val="154520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Segoe UI Emoji" panose="020B0502040204020203" pitchFamily="34" charset="0"/>
                <a:ea typeface="Segoe UI Emoji" panose="020B0502040204020203" pitchFamily="34" charset="0"/>
                <a:cs typeface="+mn-cs"/>
              </a:defRPr>
            </a:pPr>
            <a:endParaRPr lang="fr-FR"/>
          </a:p>
        </c:txPr>
        <c:crossAx val="15450768"/>
        <c:crosses val="autoZero"/>
        <c:auto val="1"/>
        <c:lblAlgn val="ctr"/>
        <c:lblOffset val="100"/>
        <c:noMultiLvlLbl val="0"/>
      </c:catAx>
      <c:valAx>
        <c:axId val="15450768"/>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5452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Segoe UI Emoji" panose="020B0502040204020203" pitchFamily="34" charset="0"/>
          <a:ea typeface="Segoe UI Emoji" panose="020B0502040204020203"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152400</xdr:colOff>
      <xdr:row>21</xdr:row>
      <xdr:rowOff>57150</xdr:rowOff>
    </xdr:from>
    <xdr:to>
      <xdr:col>5</xdr:col>
      <xdr:colOff>514350</xdr:colOff>
      <xdr:row>34</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BACC6"/>
  </sheetPr>
  <dimension ref="A1:P33"/>
  <sheetViews>
    <sheetView showGridLines="0" tabSelected="1" view="pageLayout" zoomScaleNormal="100" workbookViewId="0">
      <selection activeCell="A2" sqref="A2"/>
    </sheetView>
  </sheetViews>
  <sheetFormatPr baseColWidth="10" defaultRowHeight="15" x14ac:dyDescent="0.25"/>
  <cols>
    <col min="1" max="6" width="12.5703125" style="88" customWidth="1"/>
    <col min="7" max="7" width="11.7109375" style="88" customWidth="1"/>
  </cols>
  <sheetData>
    <row r="1" spans="1:16" ht="60.75" customHeight="1" x14ac:dyDescent="0.25">
      <c r="A1" s="90" t="s">
        <v>369</v>
      </c>
      <c r="B1" s="91"/>
      <c r="C1" s="91"/>
      <c r="D1" s="91"/>
      <c r="E1" s="91"/>
      <c r="F1" s="91"/>
      <c r="G1" s="92"/>
    </row>
    <row r="2" spans="1:16" x14ac:dyDescent="0.25">
      <c r="D2" s="93"/>
      <c r="E2" s="93"/>
      <c r="F2" s="93" t="s">
        <v>361</v>
      </c>
      <c r="G2" s="93"/>
    </row>
    <row r="4" spans="1:16" ht="16.5" x14ac:dyDescent="0.25">
      <c r="A4" s="128" t="s">
        <v>116</v>
      </c>
      <c r="B4" s="129"/>
      <c r="C4" s="129"/>
      <c r="D4" s="129"/>
      <c r="E4" s="129"/>
      <c r="F4" s="129"/>
      <c r="G4" s="130"/>
    </row>
    <row r="5" spans="1:16" ht="97.5" customHeight="1" x14ac:dyDescent="0.25">
      <c r="A5" s="131" t="s">
        <v>384</v>
      </c>
      <c r="B5" s="132"/>
      <c r="C5" s="132"/>
      <c r="D5" s="132"/>
      <c r="E5" s="132"/>
      <c r="F5" s="132"/>
      <c r="G5" s="133"/>
    </row>
    <row r="6" spans="1:16" x14ac:dyDescent="0.25">
      <c r="A6" s="89"/>
      <c r="B6" s="89"/>
      <c r="C6" s="89"/>
      <c r="D6" s="89"/>
      <c r="E6" s="89"/>
      <c r="F6" s="89"/>
      <c r="G6" s="89"/>
      <c r="H6" s="2"/>
      <c r="I6" s="1"/>
      <c r="J6" s="1"/>
      <c r="K6" s="1"/>
      <c r="L6" s="1"/>
      <c r="M6" s="1"/>
      <c r="N6" s="1"/>
      <c r="O6" s="1"/>
      <c r="P6" s="1"/>
    </row>
    <row r="7" spans="1:16" ht="16.5" x14ac:dyDescent="0.25">
      <c r="A7" s="128" t="s">
        <v>374</v>
      </c>
      <c r="B7" s="129"/>
      <c r="C7" s="129"/>
      <c r="D7" s="129"/>
      <c r="E7" s="129"/>
      <c r="F7" s="129"/>
      <c r="G7" s="130"/>
      <c r="H7" s="21"/>
      <c r="I7" s="22"/>
      <c r="J7" s="22"/>
      <c r="K7" s="22"/>
      <c r="L7" s="22"/>
      <c r="M7" s="22"/>
      <c r="N7" s="22"/>
      <c r="O7" s="22"/>
      <c r="P7" s="22"/>
    </row>
    <row r="8" spans="1:16" ht="303.75" customHeight="1" x14ac:dyDescent="0.25">
      <c r="A8" s="131" t="s">
        <v>375</v>
      </c>
      <c r="B8" s="132"/>
      <c r="C8" s="132"/>
      <c r="D8" s="132"/>
      <c r="E8" s="132"/>
      <c r="F8" s="132"/>
      <c r="G8" s="133"/>
      <c r="H8" s="21"/>
      <c r="I8" s="22"/>
      <c r="J8" s="22"/>
      <c r="K8" s="22"/>
      <c r="L8" s="22"/>
      <c r="M8" s="22"/>
      <c r="N8" s="22"/>
      <c r="O8" s="22"/>
      <c r="P8" s="22"/>
    </row>
    <row r="9" spans="1:16" x14ac:dyDescent="0.25">
      <c r="A9" s="89"/>
      <c r="B9" s="89"/>
      <c r="C9" s="89"/>
      <c r="D9" s="89"/>
      <c r="E9" s="89"/>
      <c r="F9" s="89"/>
      <c r="G9" s="89"/>
      <c r="H9" s="21"/>
      <c r="I9" s="22"/>
      <c r="J9" s="22"/>
      <c r="K9" s="22"/>
      <c r="L9" s="22"/>
      <c r="M9" s="22"/>
      <c r="N9" s="22"/>
      <c r="O9" s="22"/>
      <c r="P9" s="22"/>
    </row>
    <row r="10" spans="1:16" ht="16.5" x14ac:dyDescent="0.25">
      <c r="A10" s="128" t="s">
        <v>373</v>
      </c>
      <c r="B10" s="129"/>
      <c r="C10" s="129"/>
      <c r="D10" s="129"/>
      <c r="E10" s="129"/>
      <c r="F10" s="129"/>
      <c r="G10" s="130"/>
      <c r="H10" s="21"/>
      <c r="I10" s="22"/>
      <c r="J10" s="22"/>
      <c r="K10" s="22"/>
      <c r="L10" s="22"/>
      <c r="M10" s="22"/>
      <c r="N10" s="22"/>
      <c r="O10" s="22"/>
      <c r="P10" s="22"/>
    </row>
    <row r="11" spans="1:16" ht="15" customHeight="1" x14ac:dyDescent="0.25">
      <c r="A11" s="145" t="s">
        <v>376</v>
      </c>
      <c r="B11" s="146"/>
      <c r="C11" s="147"/>
      <c r="D11" s="141"/>
      <c r="E11" s="141"/>
      <c r="F11" s="141"/>
      <c r="G11" s="142"/>
      <c r="H11" s="21"/>
      <c r="I11" s="22"/>
      <c r="J11" s="22"/>
      <c r="K11" s="22"/>
      <c r="L11" s="22"/>
      <c r="M11" s="22"/>
      <c r="N11" s="22"/>
      <c r="O11" s="22"/>
      <c r="P11" s="22"/>
    </row>
    <row r="12" spans="1:16" ht="183.75" customHeight="1" x14ac:dyDescent="0.25">
      <c r="A12" s="137" t="s">
        <v>385</v>
      </c>
      <c r="B12" s="94"/>
      <c r="C12" s="94"/>
      <c r="D12" s="94"/>
      <c r="E12" s="94"/>
      <c r="F12" s="94"/>
      <c r="G12" s="138"/>
      <c r="H12" s="21"/>
      <c r="I12" s="22"/>
      <c r="J12" s="22"/>
      <c r="K12" s="22"/>
      <c r="L12" s="22"/>
      <c r="M12" s="22"/>
      <c r="N12" s="22"/>
      <c r="O12" s="22"/>
      <c r="P12" s="22"/>
    </row>
    <row r="13" spans="1:16" x14ac:dyDescent="0.25">
      <c r="A13" s="148"/>
      <c r="B13" s="89"/>
      <c r="C13" s="89"/>
      <c r="D13" s="89"/>
      <c r="E13" s="89"/>
      <c r="F13" s="89"/>
      <c r="G13" s="150"/>
      <c r="H13" s="21"/>
      <c r="I13" s="22"/>
      <c r="J13" s="22"/>
      <c r="K13" s="22"/>
      <c r="L13" s="22"/>
      <c r="M13" s="22"/>
      <c r="N13" s="22"/>
      <c r="O13" s="22"/>
      <c r="P13" s="22"/>
    </row>
    <row r="14" spans="1:16" ht="15" customHeight="1" x14ac:dyDescent="0.25">
      <c r="A14" s="139" t="s">
        <v>377</v>
      </c>
      <c r="B14" s="140"/>
      <c r="C14" s="140"/>
      <c r="D14" s="143"/>
      <c r="E14" s="144"/>
      <c r="F14" s="144"/>
      <c r="G14" s="155"/>
      <c r="H14" s="21"/>
      <c r="I14" s="22"/>
      <c r="J14" s="22"/>
      <c r="K14" s="22"/>
      <c r="L14" s="22"/>
      <c r="M14" s="22"/>
      <c r="N14" s="22"/>
      <c r="O14" s="22"/>
      <c r="P14" s="22"/>
    </row>
    <row r="15" spans="1:16" ht="178.5" customHeight="1" x14ac:dyDescent="0.25">
      <c r="A15" s="137" t="s">
        <v>390</v>
      </c>
      <c r="B15" s="94"/>
      <c r="C15" s="94"/>
      <c r="D15" s="94"/>
      <c r="E15" s="94"/>
      <c r="F15" s="94"/>
      <c r="G15" s="138"/>
      <c r="H15" s="21"/>
      <c r="I15" s="22"/>
      <c r="J15" s="22"/>
      <c r="K15" s="22"/>
      <c r="L15" s="22"/>
      <c r="M15" s="22"/>
      <c r="N15" s="22"/>
      <c r="O15" s="22"/>
      <c r="P15" s="22"/>
    </row>
    <row r="16" spans="1:16" x14ac:dyDescent="0.25">
      <c r="A16" s="148"/>
      <c r="B16" s="89"/>
      <c r="C16" s="89"/>
      <c r="D16" s="89"/>
      <c r="E16" s="89"/>
      <c r="F16" s="89"/>
      <c r="G16" s="150"/>
      <c r="H16" s="21"/>
      <c r="I16" s="22"/>
      <c r="J16" s="22"/>
      <c r="K16" s="22"/>
      <c r="L16" s="22"/>
      <c r="M16" s="22"/>
      <c r="N16" s="22"/>
      <c r="O16" s="22"/>
      <c r="P16" s="22"/>
    </row>
    <row r="17" spans="1:16" ht="51" customHeight="1" x14ac:dyDescent="0.25">
      <c r="A17" s="149" t="s">
        <v>378</v>
      </c>
      <c r="B17" s="94"/>
      <c r="C17" s="94"/>
      <c r="D17" s="94"/>
      <c r="E17" s="94"/>
      <c r="F17" s="94"/>
      <c r="G17" s="138"/>
      <c r="H17" s="21"/>
      <c r="I17" s="22"/>
      <c r="J17" s="22"/>
      <c r="K17" s="22"/>
      <c r="L17" s="22"/>
      <c r="M17" s="22"/>
      <c r="N17" s="22"/>
      <c r="O17" s="22"/>
      <c r="P17" s="22"/>
    </row>
    <row r="18" spans="1:16" x14ac:dyDescent="0.25">
      <c r="A18" s="151"/>
      <c r="B18" s="89"/>
      <c r="C18" s="89"/>
      <c r="D18" s="89"/>
      <c r="E18" s="89"/>
      <c r="F18" s="89"/>
      <c r="G18" s="150"/>
      <c r="H18" s="21"/>
      <c r="I18" s="22"/>
      <c r="J18" s="22"/>
      <c r="K18" s="22"/>
      <c r="L18" s="22"/>
      <c r="M18" s="22"/>
      <c r="N18" s="22"/>
      <c r="O18" s="22"/>
      <c r="P18" s="22"/>
    </row>
    <row r="19" spans="1:16" ht="181.5" customHeight="1" x14ac:dyDescent="0.25">
      <c r="A19" s="149" t="s">
        <v>379</v>
      </c>
      <c r="B19" s="94"/>
      <c r="C19" s="94"/>
      <c r="D19" s="94"/>
      <c r="E19" s="94"/>
      <c r="F19" s="94"/>
      <c r="G19" s="138"/>
      <c r="H19" s="21"/>
      <c r="I19" s="22"/>
      <c r="J19" s="22"/>
      <c r="K19" s="22"/>
      <c r="L19" s="22"/>
      <c r="M19" s="22"/>
      <c r="N19" s="22"/>
      <c r="O19" s="22"/>
      <c r="P19" s="22"/>
    </row>
    <row r="20" spans="1:16" x14ac:dyDescent="0.25">
      <c r="A20" s="151"/>
      <c r="B20" s="89"/>
      <c r="C20" s="89"/>
      <c r="D20" s="89"/>
      <c r="E20" s="89"/>
      <c r="F20" s="89"/>
      <c r="G20" s="150"/>
      <c r="H20" s="21"/>
      <c r="I20" s="22"/>
      <c r="J20" s="22"/>
      <c r="K20" s="22"/>
      <c r="L20" s="22"/>
      <c r="M20" s="22"/>
      <c r="N20" s="22"/>
      <c r="O20" s="22"/>
      <c r="P20" s="22"/>
    </row>
    <row r="21" spans="1:16" ht="109.5" customHeight="1" x14ac:dyDescent="0.25">
      <c r="A21" s="149" t="s">
        <v>392</v>
      </c>
      <c r="B21" s="94"/>
      <c r="C21" s="94"/>
      <c r="D21" s="94"/>
      <c r="E21" s="94"/>
      <c r="F21" s="94"/>
      <c r="G21" s="138"/>
      <c r="H21" s="21"/>
      <c r="I21" s="22"/>
      <c r="J21" s="22"/>
      <c r="K21" s="22"/>
      <c r="L21" s="22"/>
      <c r="M21" s="22"/>
      <c r="N21" s="22"/>
      <c r="O21" s="22"/>
      <c r="P21" s="22"/>
    </row>
    <row r="22" spans="1:16" x14ac:dyDescent="0.25">
      <c r="A22" s="151"/>
      <c r="B22" s="89"/>
      <c r="C22" s="89"/>
      <c r="D22" s="89"/>
      <c r="E22" s="89"/>
      <c r="F22" s="89"/>
      <c r="G22" s="150"/>
      <c r="H22" s="21"/>
      <c r="I22" s="22"/>
      <c r="J22" s="22"/>
      <c r="K22" s="22"/>
      <c r="L22" s="22"/>
      <c r="M22" s="22"/>
      <c r="N22" s="22"/>
      <c r="O22" s="22"/>
      <c r="P22" s="22"/>
    </row>
    <row r="23" spans="1:16" ht="138.75" customHeight="1" x14ac:dyDescent="0.25">
      <c r="A23" s="149" t="s">
        <v>391</v>
      </c>
      <c r="B23" s="94"/>
      <c r="C23" s="94"/>
      <c r="D23" s="94"/>
      <c r="E23" s="94"/>
      <c r="F23" s="94"/>
      <c r="G23" s="138"/>
      <c r="H23" s="21"/>
      <c r="I23" s="22"/>
      <c r="J23" s="22"/>
      <c r="K23" s="22"/>
      <c r="L23" s="22"/>
      <c r="M23" s="22"/>
      <c r="N23" s="22"/>
      <c r="O23" s="22"/>
      <c r="P23" s="22"/>
    </row>
    <row r="24" spans="1:16" x14ac:dyDescent="0.25">
      <c r="A24" s="151"/>
      <c r="B24" s="89"/>
      <c r="C24" s="89"/>
      <c r="D24" s="89"/>
      <c r="E24" s="89"/>
      <c r="F24" s="89"/>
      <c r="G24" s="150"/>
      <c r="H24" s="21"/>
      <c r="I24" s="22"/>
      <c r="J24" s="22"/>
      <c r="K24" s="22"/>
      <c r="L24" s="22"/>
      <c r="M24" s="22"/>
      <c r="N24" s="22"/>
      <c r="O24" s="22"/>
      <c r="P24" s="22"/>
    </row>
    <row r="25" spans="1:16" ht="93" customHeight="1" x14ac:dyDescent="0.25">
      <c r="A25" s="149" t="s">
        <v>380</v>
      </c>
      <c r="B25" s="94"/>
      <c r="C25" s="94"/>
      <c r="D25" s="94"/>
      <c r="E25" s="94"/>
      <c r="F25" s="94"/>
      <c r="G25" s="138"/>
      <c r="H25" s="21"/>
      <c r="I25" s="22"/>
      <c r="J25" s="22"/>
      <c r="K25" s="22"/>
      <c r="L25" s="22"/>
      <c r="M25" s="22"/>
      <c r="N25" s="22"/>
      <c r="O25" s="22"/>
      <c r="P25" s="22"/>
    </row>
    <row r="26" spans="1:16" x14ac:dyDescent="0.25">
      <c r="A26" s="151"/>
      <c r="B26" s="89"/>
      <c r="C26" s="89"/>
      <c r="D26" s="89"/>
      <c r="E26" s="89"/>
      <c r="F26" s="89"/>
      <c r="G26" s="150"/>
      <c r="H26" s="21"/>
      <c r="I26" s="22"/>
      <c r="J26" s="22"/>
      <c r="K26" s="22"/>
      <c r="L26" s="22"/>
      <c r="M26" s="22"/>
      <c r="N26" s="22"/>
      <c r="O26" s="22"/>
      <c r="P26" s="22"/>
    </row>
    <row r="27" spans="1:16" ht="99" customHeight="1" x14ac:dyDescent="0.25">
      <c r="A27" s="149" t="s">
        <v>381</v>
      </c>
      <c r="B27" s="94"/>
      <c r="C27" s="94"/>
      <c r="D27" s="94"/>
      <c r="E27" s="94"/>
      <c r="F27" s="94"/>
      <c r="G27" s="138"/>
      <c r="H27" s="21"/>
      <c r="I27" s="22"/>
      <c r="J27" s="22"/>
      <c r="K27" s="22"/>
      <c r="L27" s="22"/>
      <c r="M27" s="22"/>
      <c r="N27" s="22"/>
      <c r="O27" s="22"/>
      <c r="P27" s="22"/>
    </row>
    <row r="28" spans="1:16" x14ac:dyDescent="0.25">
      <c r="A28" s="151"/>
      <c r="B28" s="89"/>
      <c r="C28" s="89"/>
      <c r="D28" s="89"/>
      <c r="E28" s="89"/>
      <c r="F28" s="89"/>
      <c r="G28" s="150"/>
    </row>
    <row r="29" spans="1:16" x14ac:dyDescent="0.25">
      <c r="A29" s="152" t="s">
        <v>382</v>
      </c>
      <c r="B29" s="153"/>
      <c r="C29" s="154"/>
      <c r="D29" s="144"/>
      <c r="E29" s="144"/>
      <c r="F29" s="144"/>
      <c r="G29" s="155"/>
    </row>
    <row r="30" spans="1:16" ht="94.5" customHeight="1" x14ac:dyDescent="0.25">
      <c r="A30" s="137" t="s">
        <v>383</v>
      </c>
      <c r="B30" s="94"/>
      <c r="C30" s="94"/>
      <c r="D30" s="94"/>
      <c r="E30" s="94"/>
      <c r="F30" s="94"/>
      <c r="G30" s="138"/>
    </row>
    <row r="31" spans="1:16" x14ac:dyDescent="0.25">
      <c r="A31" s="151"/>
      <c r="B31" s="89"/>
      <c r="C31" s="89"/>
      <c r="D31" s="89"/>
      <c r="E31" s="89"/>
      <c r="F31" s="89"/>
      <c r="G31" s="150"/>
    </row>
    <row r="32" spans="1:16" x14ac:dyDescent="0.25">
      <c r="A32" s="152" t="s">
        <v>393</v>
      </c>
      <c r="B32" s="153"/>
      <c r="C32" s="154"/>
      <c r="D32" s="144"/>
      <c r="E32" s="144"/>
      <c r="F32" s="144"/>
      <c r="G32" s="155"/>
    </row>
    <row r="33" spans="1:7" ht="37.5" customHeight="1" x14ac:dyDescent="0.25">
      <c r="A33" s="134" t="s">
        <v>394</v>
      </c>
      <c r="B33" s="135"/>
      <c r="C33" s="135"/>
      <c r="D33" s="135"/>
      <c r="E33" s="135"/>
      <c r="F33" s="135"/>
      <c r="G33" s="136"/>
    </row>
  </sheetData>
  <sheetProtection algorithmName="SHA-512" hashValue="XF1E1DjOXmxt1Pd4ohHTBQ6dpzgcqrNcyEhGH4Ksmfrr37/aEaPu8P8DhXSk2NDT0CQKJhEQYD1EBx/oRTFDTA==" saltValue="oDKAn70ZVh+wVHdfLPRrjw==" spinCount="100000" sheet="1" formatCells="0" formatColumns="0" formatRows="0"/>
  <mergeCells count="22">
    <mergeCell ref="A27:G27"/>
    <mergeCell ref="A29:C29"/>
    <mergeCell ref="A30:G30"/>
    <mergeCell ref="A32:C32"/>
    <mergeCell ref="A33:G33"/>
    <mergeCell ref="A19:G19"/>
    <mergeCell ref="A17:G17"/>
    <mergeCell ref="A21:G21"/>
    <mergeCell ref="A23:G23"/>
    <mergeCell ref="A25:G25"/>
    <mergeCell ref="A10:G10"/>
    <mergeCell ref="A12:G12"/>
    <mergeCell ref="A15:G15"/>
    <mergeCell ref="A11:C11"/>
    <mergeCell ref="A14:C14"/>
    <mergeCell ref="A1:G1"/>
    <mergeCell ref="D2:E2"/>
    <mergeCell ref="F2:G2"/>
    <mergeCell ref="A4:G4"/>
    <mergeCell ref="A5:G5"/>
    <mergeCell ref="A7:G7"/>
    <mergeCell ref="A8:G8"/>
  </mergeCells>
  <pageMargins left="0.7" right="0.7" top="0.75" bottom="0.75" header="0.3" footer="0.3"/>
  <pageSetup paperSize="9" scale="96" orientation="portrait" r:id="rId1"/>
  <headerFooter>
    <oddFooter>&amp;CLisez-moi - Audit MPI - OMEDIT Pays de la Loire - V1_mai 2024</oddFooter>
  </headerFooter>
  <rowBreaks count="1" manualBreakCount="1">
    <brk id="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34EA2"/>
    <pageSetUpPr fitToPage="1"/>
  </sheetPr>
  <dimension ref="A1:AE96"/>
  <sheetViews>
    <sheetView showGridLines="0" zoomScaleNormal="100" workbookViewId="0">
      <pane xSplit="2" ySplit="1" topLeftCell="C2" activePane="bottomRight" state="frozen"/>
      <selection pane="topRight" activeCell="C1" sqref="C1"/>
      <selection pane="bottomLeft" activeCell="A2" sqref="A2"/>
      <selection pane="bottomRight"/>
    </sheetView>
  </sheetViews>
  <sheetFormatPr baseColWidth="10" defaultColWidth="11.42578125" defaultRowHeight="14.25" x14ac:dyDescent="0.25"/>
  <cols>
    <col min="1" max="1" width="43.85546875" style="40" customWidth="1"/>
    <col min="2" max="31" width="21.42578125" style="42" customWidth="1"/>
    <col min="32" max="16384" width="11.42578125" style="28"/>
  </cols>
  <sheetData>
    <row r="1" spans="1:31" x14ac:dyDescent="0.25">
      <c r="A1" s="66"/>
      <c r="B1" s="27" t="s">
        <v>209</v>
      </c>
      <c r="C1" s="27" t="s">
        <v>210</v>
      </c>
      <c r="D1" s="27" t="s">
        <v>211</v>
      </c>
      <c r="E1" s="27" t="s">
        <v>212</v>
      </c>
      <c r="F1" s="27" t="s">
        <v>213</v>
      </c>
      <c r="G1" s="27" t="s">
        <v>214</v>
      </c>
      <c r="H1" s="27" t="s">
        <v>215</v>
      </c>
      <c r="I1" s="27" t="s">
        <v>216</v>
      </c>
      <c r="J1" s="27" t="s">
        <v>217</v>
      </c>
      <c r="K1" s="27" t="s">
        <v>218</v>
      </c>
      <c r="L1" s="27" t="s">
        <v>219</v>
      </c>
      <c r="M1" s="27" t="s">
        <v>220</v>
      </c>
      <c r="N1" s="27" t="s">
        <v>221</v>
      </c>
      <c r="O1" s="27" t="s">
        <v>222</v>
      </c>
      <c r="P1" s="27" t="s">
        <v>223</v>
      </c>
      <c r="Q1" s="27" t="s">
        <v>224</v>
      </c>
      <c r="R1" s="27" t="s">
        <v>225</v>
      </c>
      <c r="S1" s="27" t="s">
        <v>226</v>
      </c>
      <c r="T1" s="27" t="s">
        <v>227</v>
      </c>
      <c r="U1" s="27" t="s">
        <v>228</v>
      </c>
      <c r="V1" s="27" t="s">
        <v>229</v>
      </c>
      <c r="W1" s="27" t="s">
        <v>230</v>
      </c>
      <c r="X1" s="27" t="s">
        <v>231</v>
      </c>
      <c r="Y1" s="27" t="s">
        <v>232</v>
      </c>
      <c r="Z1" s="27" t="s">
        <v>233</v>
      </c>
      <c r="AA1" s="27" t="s">
        <v>234</v>
      </c>
      <c r="AB1" s="27" t="s">
        <v>235</v>
      </c>
      <c r="AC1" s="27" t="s">
        <v>236</v>
      </c>
      <c r="AD1" s="27" t="s">
        <v>237</v>
      </c>
      <c r="AE1" s="27" t="s">
        <v>238</v>
      </c>
    </row>
    <row r="2" spans="1:31" x14ac:dyDescent="0.25">
      <c r="A2" s="29" t="s">
        <v>340</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row>
    <row r="3" spans="1:31" x14ac:dyDescent="0.25">
      <c r="A3" s="30" t="s">
        <v>362</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row>
    <row r="4" spans="1:31" x14ac:dyDescent="0.25">
      <c r="A4" s="31" t="s">
        <v>239</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row>
    <row r="5" spans="1:31" x14ac:dyDescent="0.25">
      <c r="A5" s="31" t="s">
        <v>240</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row>
    <row r="6" spans="1:31" x14ac:dyDescent="0.25">
      <c r="A6" s="31" t="s">
        <v>241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x14ac:dyDescent="0.25">
      <c r="A7" s="31" t="s">
        <v>242</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row>
    <row r="8" spans="1:31" x14ac:dyDescent="0.25">
      <c r="A8" s="31" t="s">
        <v>243</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row>
    <row r="9" spans="1:31" x14ac:dyDescent="0.25">
      <c r="A9" s="31" t="s">
        <v>244</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row>
    <row r="10" spans="1:31" x14ac:dyDescent="0.25">
      <c r="A10" s="31" t="s">
        <v>245</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row>
    <row r="11" spans="1:31" x14ac:dyDescent="0.25">
      <c r="A11" s="31" t="s">
        <v>246</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row>
    <row r="12" spans="1:31" x14ac:dyDescent="0.25">
      <c r="A12" s="31" t="s">
        <v>247</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row>
    <row r="13" spans="1:31" x14ac:dyDescent="0.25">
      <c r="A13" s="31" t="s">
        <v>248</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row>
    <row r="14" spans="1:31" x14ac:dyDescent="0.25">
      <c r="A14" s="31" t="s">
        <v>249</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row>
    <row r="15" spans="1:31" x14ac:dyDescent="0.25">
      <c r="A15" s="31" t="s">
        <v>250</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row>
    <row r="16" spans="1:31" x14ac:dyDescent="0.25">
      <c r="A16" s="31" t="s">
        <v>251</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row>
    <row r="17" spans="1:31" x14ac:dyDescent="0.25">
      <c r="A17" s="31" t="s">
        <v>252</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row>
    <row r="18" spans="1:31" x14ac:dyDescent="0.25">
      <c r="A18" s="31" t="s">
        <v>253</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row>
    <row r="19" spans="1:31" x14ac:dyDescent="0.25">
      <c r="A19" s="31" t="s">
        <v>254</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row>
    <row r="20" spans="1:31" x14ac:dyDescent="0.25">
      <c r="A20" s="31" t="s">
        <v>255</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row>
    <row r="21" spans="1:31" x14ac:dyDescent="0.25">
      <c r="A21" s="31" t="s">
        <v>256</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row>
    <row r="22" spans="1:31" x14ac:dyDescent="0.25">
      <c r="A22" s="31" t="s">
        <v>257</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row>
    <row r="23" spans="1:31" x14ac:dyDescent="0.25">
      <c r="A23" s="31" t="s">
        <v>258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row>
    <row r="24" spans="1:31" x14ac:dyDescent="0.25">
      <c r="A24" s="33" t="s">
        <v>344</v>
      </c>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row>
    <row r="25" spans="1:31" x14ac:dyDescent="0.25">
      <c r="A25" s="34" t="s">
        <v>297</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row>
    <row r="26" spans="1:31" x14ac:dyDescent="0.25">
      <c r="A26" s="34" t="s">
        <v>298</v>
      </c>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row>
    <row r="27" spans="1:31" x14ac:dyDescent="0.25">
      <c r="A27" s="34" t="s">
        <v>300</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row>
    <row r="28" spans="1:31" x14ac:dyDescent="0.25">
      <c r="A28" s="34" t="s">
        <v>299</v>
      </c>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row>
    <row r="29" spans="1:31" x14ac:dyDescent="0.25">
      <c r="A29" s="34" t="s">
        <v>301</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row>
    <row r="30" spans="1:31" x14ac:dyDescent="0.25">
      <c r="A30" s="34" t="s">
        <v>302</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row>
    <row r="31" spans="1:31" x14ac:dyDescent="0.25">
      <c r="A31" s="34" t="s">
        <v>303</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row>
    <row r="32" spans="1:31" x14ac:dyDescent="0.25">
      <c r="A32" s="34" t="s">
        <v>304</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row>
    <row r="33" spans="1:31" x14ac:dyDescent="0.25">
      <c r="A33" s="34" t="s">
        <v>305</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row>
    <row r="34" spans="1:31" x14ac:dyDescent="0.25">
      <c r="A34" s="34" t="s">
        <v>306</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row>
    <row r="35" spans="1:31" x14ac:dyDescent="0.25">
      <c r="A35" s="34" t="s">
        <v>307</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row>
    <row r="36" spans="1:31" x14ac:dyDescent="0.25">
      <c r="A36" s="35" t="s">
        <v>345</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row>
    <row r="37" spans="1:31" ht="77.25" customHeight="1" x14ac:dyDescent="0.25">
      <c r="A37" s="36" t="s">
        <v>371</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row>
    <row r="38" spans="1:31" ht="50.25" customHeight="1" x14ac:dyDescent="0.25">
      <c r="A38" s="36" t="s">
        <v>341</v>
      </c>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row>
    <row r="39" spans="1:31" ht="28.5" x14ac:dyDescent="0.25">
      <c r="A39" s="36" t="s">
        <v>308</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row>
    <row r="40" spans="1:31" ht="42.75" x14ac:dyDescent="0.25">
      <c r="A40" s="36" t="s">
        <v>309</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row>
    <row r="41" spans="1:31" x14ac:dyDescent="0.25">
      <c r="A41" s="36" t="s">
        <v>310</v>
      </c>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row>
    <row r="42" spans="1:31" x14ac:dyDescent="0.25">
      <c r="A42" s="36" t="s">
        <v>311</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row>
    <row r="43" spans="1:31" ht="28.5" x14ac:dyDescent="0.25">
      <c r="A43" s="37" t="s">
        <v>342</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row>
    <row r="44" spans="1:31" x14ac:dyDescent="0.25">
      <c r="A44" s="38" t="s">
        <v>320</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ht="28.5" x14ac:dyDescent="0.25">
      <c r="A45" s="39" t="s">
        <v>312</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x14ac:dyDescent="0.25">
      <c r="A46" s="39" t="s">
        <v>313</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x14ac:dyDescent="0.25">
      <c r="A47" s="39" t="s">
        <v>315</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x14ac:dyDescent="0.25">
      <c r="A48" s="39" t="s">
        <v>316</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x14ac:dyDescent="0.25">
      <c r="A49" s="39" t="s">
        <v>321</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0" spans="1:31" x14ac:dyDescent="0.25">
      <c r="A50" s="39" t="s">
        <v>318</v>
      </c>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row>
    <row r="51" spans="1:31" x14ac:dyDescent="0.25">
      <c r="A51" s="39" t="s">
        <v>319</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row>
    <row r="52" spans="1:31" x14ac:dyDescent="0.25">
      <c r="A52" s="39" t="s">
        <v>317</v>
      </c>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row>
    <row r="53" spans="1:31" x14ac:dyDescent="0.25">
      <c r="A53" s="32" t="s">
        <v>291</v>
      </c>
      <c r="B53" s="43" t="str">
        <f>IF(B$2&lt;&gt;0,COUNTA(B$4:B$23),"")</f>
        <v/>
      </c>
      <c r="C53" s="43" t="str">
        <f t="shared" ref="C53:AE53" si="0">IF(C$2&lt;&gt;0,COUNTA(C$4:C$23),"")</f>
        <v/>
      </c>
      <c r="D53" s="43" t="str">
        <f t="shared" si="0"/>
        <v/>
      </c>
      <c r="E53" s="43" t="str">
        <f t="shared" si="0"/>
        <v/>
      </c>
      <c r="F53" s="43" t="str">
        <f t="shared" si="0"/>
        <v/>
      </c>
      <c r="G53" s="43" t="str">
        <f t="shared" si="0"/>
        <v/>
      </c>
      <c r="H53" s="43" t="str">
        <f t="shared" si="0"/>
        <v/>
      </c>
      <c r="I53" s="43" t="str">
        <f t="shared" si="0"/>
        <v/>
      </c>
      <c r="J53" s="43" t="str">
        <f t="shared" si="0"/>
        <v/>
      </c>
      <c r="K53" s="43" t="str">
        <f t="shared" si="0"/>
        <v/>
      </c>
      <c r="L53" s="43" t="str">
        <f t="shared" si="0"/>
        <v/>
      </c>
      <c r="M53" s="43" t="str">
        <f t="shared" si="0"/>
        <v/>
      </c>
      <c r="N53" s="43" t="str">
        <f t="shared" si="0"/>
        <v/>
      </c>
      <c r="O53" s="43" t="str">
        <f t="shared" si="0"/>
        <v/>
      </c>
      <c r="P53" s="43" t="str">
        <f t="shared" si="0"/>
        <v/>
      </c>
      <c r="Q53" s="43" t="str">
        <f t="shared" si="0"/>
        <v/>
      </c>
      <c r="R53" s="43" t="str">
        <f t="shared" si="0"/>
        <v/>
      </c>
      <c r="S53" s="43" t="str">
        <f t="shared" si="0"/>
        <v/>
      </c>
      <c r="T53" s="43" t="str">
        <f t="shared" si="0"/>
        <v/>
      </c>
      <c r="U53" s="43" t="str">
        <f t="shared" si="0"/>
        <v/>
      </c>
      <c r="V53" s="43" t="str">
        <f t="shared" si="0"/>
        <v/>
      </c>
      <c r="W53" s="43" t="str">
        <f t="shared" si="0"/>
        <v/>
      </c>
      <c r="X53" s="43" t="str">
        <f t="shared" si="0"/>
        <v/>
      </c>
      <c r="Y53" s="43" t="str">
        <f t="shared" si="0"/>
        <v/>
      </c>
      <c r="Z53" s="43" t="str">
        <f t="shared" si="0"/>
        <v/>
      </c>
      <c r="AA53" s="43" t="str">
        <f t="shared" si="0"/>
        <v/>
      </c>
      <c r="AB53" s="43" t="str">
        <f t="shared" si="0"/>
        <v/>
      </c>
      <c r="AC53" s="43" t="str">
        <f t="shared" si="0"/>
        <v/>
      </c>
      <c r="AD53" s="43" t="str">
        <f t="shared" si="0"/>
        <v/>
      </c>
      <c r="AE53" s="43" t="str">
        <f t="shared" si="0"/>
        <v/>
      </c>
    </row>
    <row r="54" spans="1:31" ht="28.5" x14ac:dyDescent="0.25">
      <c r="A54" s="32" t="s">
        <v>292</v>
      </c>
      <c r="B54" s="43" t="str">
        <f>IF(B$2&lt;&gt;0,'Calculateur BR défavorable'!B$71,"")</f>
        <v/>
      </c>
      <c r="C54" s="43" t="str">
        <f>IF(C$2&lt;&gt;0,'Calculateur BR défavorable'!C$71,"")</f>
        <v/>
      </c>
      <c r="D54" s="43" t="str">
        <f>IF(D$2&lt;&gt;0,'Calculateur BR défavorable'!D$71,"")</f>
        <v/>
      </c>
      <c r="E54" s="43" t="str">
        <f>IF(E$2&lt;&gt;0,'Calculateur BR défavorable'!E$71,"")</f>
        <v/>
      </c>
      <c r="F54" s="43" t="str">
        <f>IF(F$2&lt;&gt;0,'Calculateur BR défavorable'!F$71,"")</f>
        <v/>
      </c>
      <c r="G54" s="43" t="str">
        <f>IF(G$2&lt;&gt;0,'Calculateur BR défavorable'!G$71,"")</f>
        <v/>
      </c>
      <c r="H54" s="43" t="str">
        <f>IF(H$2&lt;&gt;0,'Calculateur BR défavorable'!H$71,"")</f>
        <v/>
      </c>
      <c r="I54" s="43" t="str">
        <f>IF(I$2&lt;&gt;0,'Calculateur BR défavorable'!I$71,"")</f>
        <v/>
      </c>
      <c r="J54" s="43" t="str">
        <f>IF(J$2&lt;&gt;0,'Calculateur BR défavorable'!J$71,"")</f>
        <v/>
      </c>
      <c r="K54" s="43" t="str">
        <f>IF(K$2&lt;&gt;0,'Calculateur BR défavorable'!K$71,"")</f>
        <v/>
      </c>
      <c r="L54" s="43" t="str">
        <f>IF(L$2&lt;&gt;0,'Calculateur BR défavorable'!L$71,"")</f>
        <v/>
      </c>
      <c r="M54" s="43" t="str">
        <f>IF(M$2&lt;&gt;0,'Calculateur BR défavorable'!M$71,"")</f>
        <v/>
      </c>
      <c r="N54" s="43" t="str">
        <f>IF(N$2&lt;&gt;0,'Calculateur BR défavorable'!N$71,"")</f>
        <v/>
      </c>
      <c r="O54" s="43" t="str">
        <f>IF(O$2&lt;&gt;0,'Calculateur BR défavorable'!O$71,"")</f>
        <v/>
      </c>
      <c r="P54" s="43" t="str">
        <f>IF(P$2&lt;&gt;0,'Calculateur BR défavorable'!P$71,"")</f>
        <v/>
      </c>
      <c r="Q54" s="43" t="str">
        <f>IF(Q$2&lt;&gt;0,'Calculateur BR défavorable'!Q$71,"")</f>
        <v/>
      </c>
      <c r="R54" s="43" t="str">
        <f>IF(R$2&lt;&gt;0,'Calculateur BR défavorable'!R$71,"")</f>
        <v/>
      </c>
      <c r="S54" s="43" t="str">
        <f>IF(S$2&lt;&gt;0,'Calculateur BR défavorable'!S$71,"")</f>
        <v/>
      </c>
      <c r="T54" s="43" t="str">
        <f>IF(T$2&lt;&gt;0,'Calculateur BR défavorable'!T$71,"")</f>
        <v/>
      </c>
      <c r="U54" s="43" t="str">
        <f>IF(U$2&lt;&gt;0,'Calculateur BR défavorable'!U$71,"")</f>
        <v/>
      </c>
      <c r="V54" s="43" t="str">
        <f>IF(V$2&lt;&gt;0,'Calculateur BR défavorable'!V$71,"")</f>
        <v/>
      </c>
      <c r="W54" s="43" t="str">
        <f>IF(W$2&lt;&gt;0,'Calculateur BR défavorable'!W$71,"")</f>
        <v/>
      </c>
      <c r="X54" s="43" t="str">
        <f>IF(X$2&lt;&gt;0,'Calculateur BR défavorable'!X$71,"")</f>
        <v/>
      </c>
      <c r="Y54" s="43" t="str">
        <f>IF(Y$2&lt;&gt;0,'Calculateur BR défavorable'!Y$71,"")</f>
        <v/>
      </c>
      <c r="Z54" s="43" t="str">
        <f>IF(Z$2&lt;&gt;0,'Calculateur BR défavorable'!Z$71,"")</f>
        <v/>
      </c>
      <c r="AA54" s="43" t="str">
        <f>IF(AA$2&lt;&gt;0,'Calculateur BR défavorable'!AA$71,"")</f>
        <v/>
      </c>
      <c r="AB54" s="43" t="str">
        <f>IF(AB$2&lt;&gt;0,'Calculateur BR défavorable'!AB$71,"")</f>
        <v/>
      </c>
      <c r="AC54" s="43" t="str">
        <f>IF(AC$2&lt;&gt;0,'Calculateur BR défavorable'!AC$71,"")</f>
        <v/>
      </c>
      <c r="AD54" s="43" t="str">
        <f>IF(AD$2&lt;&gt;0,'Calculateur BR défavorable'!AD$71,"")</f>
        <v/>
      </c>
      <c r="AE54" s="43" t="str">
        <f>IF(AE$2&lt;&gt;0,'Calculateur BR défavorable'!AE$71,"")</f>
        <v/>
      </c>
    </row>
    <row r="55" spans="1:31" x14ac:dyDescent="0.25">
      <c r="A55" s="29" t="s">
        <v>293</v>
      </c>
      <c r="B55" s="43" t="str">
        <f>IF(B$2&lt;&gt;0,'Calculateur BR défavorable'!B$23,"")</f>
        <v/>
      </c>
      <c r="C55" s="43" t="str">
        <f>IF(C$2&lt;&gt;0,'Calculateur BR défavorable'!C$23,"")</f>
        <v/>
      </c>
      <c r="D55" s="43" t="str">
        <f>IF(D$2&lt;&gt;0,'Calculateur BR défavorable'!D$23,"")</f>
        <v/>
      </c>
      <c r="E55" s="43" t="str">
        <f>IF(E$2&lt;&gt;0,'Calculateur BR défavorable'!E$23,"")</f>
        <v/>
      </c>
      <c r="F55" s="43" t="str">
        <f>IF(F$2&lt;&gt;0,'Calculateur BR défavorable'!F$23,"")</f>
        <v/>
      </c>
      <c r="G55" s="43" t="str">
        <f>IF(G$2&lt;&gt;0,'Calculateur BR défavorable'!G$23,"")</f>
        <v/>
      </c>
      <c r="H55" s="43" t="str">
        <f>IF(H$2&lt;&gt;0,'Calculateur BR défavorable'!H$23,"")</f>
        <v/>
      </c>
      <c r="I55" s="43" t="str">
        <f>IF(I$2&lt;&gt;0,'Calculateur BR défavorable'!I$23,"")</f>
        <v/>
      </c>
      <c r="J55" s="43" t="str">
        <f>IF(J$2&lt;&gt;0,'Calculateur BR défavorable'!J$23,"")</f>
        <v/>
      </c>
      <c r="K55" s="43" t="str">
        <f>IF(K$2&lt;&gt;0,'Calculateur BR défavorable'!K$23,"")</f>
        <v/>
      </c>
      <c r="L55" s="43" t="str">
        <f>IF(L$2&lt;&gt;0,'Calculateur BR défavorable'!L$23,"")</f>
        <v/>
      </c>
      <c r="M55" s="43" t="str">
        <f>IF(M$2&lt;&gt;0,'Calculateur BR défavorable'!M$23,"")</f>
        <v/>
      </c>
      <c r="N55" s="43" t="str">
        <f>IF(N$2&lt;&gt;0,'Calculateur BR défavorable'!N$23,"")</f>
        <v/>
      </c>
      <c r="O55" s="43" t="str">
        <f>IF(O$2&lt;&gt;0,'Calculateur BR défavorable'!O$23,"")</f>
        <v/>
      </c>
      <c r="P55" s="43" t="str">
        <f>IF(P$2&lt;&gt;0,'Calculateur BR défavorable'!P$23,"")</f>
        <v/>
      </c>
      <c r="Q55" s="43" t="str">
        <f>IF(Q$2&lt;&gt;0,'Calculateur BR défavorable'!Q$23,"")</f>
        <v/>
      </c>
      <c r="R55" s="43" t="str">
        <f>IF(R$2&lt;&gt;0,'Calculateur BR défavorable'!R$23,"")</f>
        <v/>
      </c>
      <c r="S55" s="43" t="str">
        <f>IF(S$2&lt;&gt;0,'Calculateur BR défavorable'!S$23,"")</f>
        <v/>
      </c>
      <c r="T55" s="43" t="str">
        <f>IF(T$2&lt;&gt;0,'Calculateur BR défavorable'!T$23,"")</f>
        <v/>
      </c>
      <c r="U55" s="43" t="str">
        <f>IF(U$2&lt;&gt;0,'Calculateur BR défavorable'!U$23,"")</f>
        <v/>
      </c>
      <c r="V55" s="43" t="str">
        <f>IF(V$2&lt;&gt;0,'Calculateur BR défavorable'!V$23,"")</f>
        <v/>
      </c>
      <c r="W55" s="43" t="str">
        <f>IF(W$2&lt;&gt;0,'Calculateur BR défavorable'!W$23,"")</f>
        <v/>
      </c>
      <c r="X55" s="43" t="str">
        <f>IF(X$2&lt;&gt;0,'Calculateur BR défavorable'!X$23,"")</f>
        <v/>
      </c>
      <c r="Y55" s="43" t="str">
        <f>IF(Y$2&lt;&gt;0,'Calculateur BR défavorable'!Y$23,"")</f>
        <v/>
      </c>
      <c r="Z55" s="43" t="str">
        <f>IF(Z$2&lt;&gt;0,'Calculateur BR défavorable'!Z$23,"")</f>
        <v/>
      </c>
      <c r="AA55" s="43" t="str">
        <f>IF(AA$2&lt;&gt;0,'Calculateur BR défavorable'!AA$23,"")</f>
        <v/>
      </c>
      <c r="AB55" s="43" t="str">
        <f>IF(AB$2&lt;&gt;0,'Calculateur BR défavorable'!AB$23,"")</f>
        <v/>
      </c>
      <c r="AC55" s="43" t="str">
        <f>IF(AC$2&lt;&gt;0,'Calculateur BR défavorable'!AC$23,"")</f>
        <v/>
      </c>
      <c r="AD55" s="43" t="str">
        <f>IF(AD$2&lt;&gt;0,'Calculateur BR défavorable'!AD$23,"")</f>
        <v/>
      </c>
      <c r="AE55" s="43" t="str">
        <f>IF(AE$2&lt;&gt;0,'Calculateur BR défavorable'!AE$23,"")</f>
        <v/>
      </c>
    </row>
    <row r="56" spans="1:31" x14ac:dyDescent="0.25">
      <c r="A56" s="29" t="s">
        <v>294</v>
      </c>
      <c r="B56" s="43" t="str">
        <f>IF(B$2&lt;&gt;0,'Calculateur BR défavorable'!B$47,"")</f>
        <v/>
      </c>
      <c r="C56" s="43" t="str">
        <f>IF(C$2&lt;&gt;0,'Calculateur BR défavorable'!C$47,"")</f>
        <v/>
      </c>
      <c r="D56" s="43" t="str">
        <f>IF(D$2&lt;&gt;0,'Calculateur BR défavorable'!D$47,"")</f>
        <v/>
      </c>
      <c r="E56" s="43" t="str">
        <f>IF(E$2&lt;&gt;0,'Calculateur BR défavorable'!E$47,"")</f>
        <v/>
      </c>
      <c r="F56" s="43" t="str">
        <f>IF(F$2&lt;&gt;0,'Calculateur BR défavorable'!F$47,"")</f>
        <v/>
      </c>
      <c r="G56" s="43" t="str">
        <f>IF(G$2&lt;&gt;0,'Calculateur BR défavorable'!G$47,"")</f>
        <v/>
      </c>
      <c r="H56" s="43" t="str">
        <f>IF(H$2&lt;&gt;0,'Calculateur BR défavorable'!H$47,"")</f>
        <v/>
      </c>
      <c r="I56" s="43" t="str">
        <f>IF(I$2&lt;&gt;0,'Calculateur BR défavorable'!I$47,"")</f>
        <v/>
      </c>
      <c r="J56" s="43" t="str">
        <f>IF(J$2&lt;&gt;0,'Calculateur BR défavorable'!J$47,"")</f>
        <v/>
      </c>
      <c r="K56" s="43" t="str">
        <f>IF(K$2&lt;&gt;0,'Calculateur BR défavorable'!K$47,"")</f>
        <v/>
      </c>
      <c r="L56" s="43" t="str">
        <f>IF(L$2&lt;&gt;0,'Calculateur BR défavorable'!L$47,"")</f>
        <v/>
      </c>
      <c r="M56" s="43" t="str">
        <f>IF(M$2&lt;&gt;0,'Calculateur BR défavorable'!M$47,"")</f>
        <v/>
      </c>
      <c r="N56" s="43" t="str">
        <f>IF(N$2&lt;&gt;0,'Calculateur BR défavorable'!N$47,"")</f>
        <v/>
      </c>
      <c r="O56" s="43" t="str">
        <f>IF(O$2&lt;&gt;0,'Calculateur BR défavorable'!O$47,"")</f>
        <v/>
      </c>
      <c r="P56" s="43" t="str">
        <f>IF(P$2&lt;&gt;0,'Calculateur BR défavorable'!P$47,"")</f>
        <v/>
      </c>
      <c r="Q56" s="43" t="str">
        <f>IF(Q$2&lt;&gt;0,'Calculateur BR défavorable'!Q$47,"")</f>
        <v/>
      </c>
      <c r="R56" s="43" t="str">
        <f>IF(R$2&lt;&gt;0,'Calculateur BR défavorable'!R$47,"")</f>
        <v/>
      </c>
      <c r="S56" s="43" t="str">
        <f>IF(S$2&lt;&gt;0,'Calculateur BR défavorable'!S$47,"")</f>
        <v/>
      </c>
      <c r="T56" s="43" t="str">
        <f>IF(T$2&lt;&gt;0,'Calculateur BR défavorable'!T$47,"")</f>
        <v/>
      </c>
      <c r="U56" s="43" t="str">
        <f>IF(U$2&lt;&gt;0,'Calculateur BR défavorable'!U$47,"")</f>
        <v/>
      </c>
      <c r="V56" s="43" t="str">
        <f>IF(V$2&lt;&gt;0,'Calculateur BR défavorable'!V$47,"")</f>
        <v/>
      </c>
      <c r="W56" s="43" t="str">
        <f>IF(W$2&lt;&gt;0,'Calculateur BR défavorable'!W$47,"")</f>
        <v/>
      </c>
      <c r="X56" s="43" t="str">
        <f>IF(X$2&lt;&gt;0,'Calculateur BR défavorable'!X$47,"")</f>
        <v/>
      </c>
      <c r="Y56" s="43" t="str">
        <f>IF(Y$2&lt;&gt;0,'Calculateur BR défavorable'!Y$47,"")</f>
        <v/>
      </c>
      <c r="Z56" s="43" t="str">
        <f>IF(Z$2&lt;&gt;0,'Calculateur BR défavorable'!Z$47,"")</f>
        <v/>
      </c>
      <c r="AA56" s="43" t="str">
        <f>IF(AA$2&lt;&gt;0,'Calculateur BR défavorable'!AA$47,"")</f>
        <v/>
      </c>
      <c r="AB56" s="43" t="str">
        <f>IF(AB$2&lt;&gt;0,'Calculateur BR défavorable'!AB$47,"")</f>
        <v/>
      </c>
      <c r="AC56" s="43" t="str">
        <f>IF(AC$2&lt;&gt;0,'Calculateur BR défavorable'!AC$47,"")</f>
        <v/>
      </c>
      <c r="AD56" s="43" t="str">
        <f>IF(AD$2&lt;&gt;0,'Calculateur BR défavorable'!AD$47,"")</f>
        <v/>
      </c>
      <c r="AE56" s="43" t="str">
        <f>IF(AE$2&lt;&gt;0,'Calculateur BR défavorable'!AE$47,"")</f>
        <v/>
      </c>
    </row>
    <row r="57" spans="1:31" x14ac:dyDescent="0.25">
      <c r="A57" s="32" t="s">
        <v>388</v>
      </c>
      <c r="B57" s="43" t="str">
        <f>IF(B$2&lt;&gt;0,COUNTIF(B$25:B$35,"oui"),"")</f>
        <v/>
      </c>
      <c r="C57" s="43" t="str">
        <f>IF(C$2&lt;&gt;0,COUNTIF(C$25:C$35,"oui"),"")</f>
        <v/>
      </c>
      <c r="D57" s="43" t="str">
        <f>IF(D$2&lt;&gt;0,COUNTIF(D$25:D$35,"oui"),"")</f>
        <v/>
      </c>
      <c r="E57" s="43" t="str">
        <f>IF(E$2&lt;&gt;0,COUNTIF(E$25:E$35,"oui"),"")</f>
        <v/>
      </c>
      <c r="F57" s="43" t="str">
        <f>IF(F$2&lt;&gt;0,COUNTIF(F$25:F$35,"oui"),"")</f>
        <v/>
      </c>
      <c r="G57" s="43" t="str">
        <f>IF(G$2&lt;&gt;0,COUNTIF(G$25:G$35,"oui"),"")</f>
        <v/>
      </c>
      <c r="H57" s="43" t="str">
        <f>IF(H$2&lt;&gt;0,COUNTIF(H$25:H$35,"oui"),"")</f>
        <v/>
      </c>
      <c r="I57" s="43" t="str">
        <f>IF(I$2&lt;&gt;0,COUNTIF(I$25:I$35,"oui"),"")</f>
        <v/>
      </c>
      <c r="J57" s="43" t="str">
        <f>IF(J$2&lt;&gt;0,COUNTIF(J$25:J$35,"oui"),"")</f>
        <v/>
      </c>
      <c r="K57" s="43" t="str">
        <f>IF(K$2&lt;&gt;0,COUNTIF(K$25:K$35,"oui"),"")</f>
        <v/>
      </c>
      <c r="L57" s="43" t="str">
        <f>IF(L$2&lt;&gt;0,COUNTIF(L$25:L$35,"oui"),"")</f>
        <v/>
      </c>
      <c r="M57" s="43" t="str">
        <f>IF(M$2&lt;&gt;0,COUNTIF(M$25:M$35,"oui"),"")</f>
        <v/>
      </c>
      <c r="N57" s="43" t="str">
        <f>IF(N$2&lt;&gt;0,COUNTIF(N$25:N$35,"oui"),"")</f>
        <v/>
      </c>
      <c r="O57" s="43" t="str">
        <f>IF(O$2&lt;&gt;0,COUNTIF(O$25:O$35,"oui"),"")</f>
        <v/>
      </c>
      <c r="P57" s="43" t="str">
        <f>IF(P$2&lt;&gt;0,COUNTIF(P$25:P$35,"oui"),"")</f>
        <v/>
      </c>
      <c r="Q57" s="43" t="str">
        <f>IF(Q$2&lt;&gt;0,COUNTIF(Q$25:Q$35,"oui"),"")</f>
        <v/>
      </c>
      <c r="R57" s="43" t="str">
        <f>IF(R$2&lt;&gt;0,COUNTIF(R$25:R$35,"oui"),"")</f>
        <v/>
      </c>
      <c r="S57" s="43" t="str">
        <f>IF(S$2&lt;&gt;0,COUNTIF(S$25:S$35,"oui"),"")</f>
        <v/>
      </c>
      <c r="T57" s="43" t="str">
        <f>IF(T$2&lt;&gt;0,COUNTIF(T$25:T$35,"oui"),"")</f>
        <v/>
      </c>
      <c r="U57" s="43" t="str">
        <f>IF(U$2&lt;&gt;0,COUNTIF(U$25:U$35,"oui"),"")</f>
        <v/>
      </c>
      <c r="V57" s="43" t="str">
        <f>IF(V$2&lt;&gt;0,COUNTIF(V$25:V$35,"oui"),"")</f>
        <v/>
      </c>
      <c r="W57" s="43" t="str">
        <f>IF(W$2&lt;&gt;0,COUNTIF(W$25:W$35,"oui"),"")</f>
        <v/>
      </c>
      <c r="X57" s="43" t="str">
        <f>IF(X$2&lt;&gt;0,COUNTIF(X$25:X$35,"oui"),"")</f>
        <v/>
      </c>
      <c r="Y57" s="43" t="str">
        <f>IF(Y$2&lt;&gt;0,COUNTIF(Y$25:Y$35,"oui"),"")</f>
        <v/>
      </c>
      <c r="Z57" s="43" t="str">
        <f>IF(Z$2&lt;&gt;0,COUNTIF(Z$25:Z$35,"oui"),"")</f>
        <v/>
      </c>
      <c r="AA57" s="43" t="str">
        <f>IF(AA$2&lt;&gt;0,COUNTIF(AA$25:AA$35,"oui"),"")</f>
        <v/>
      </c>
      <c r="AB57" s="43" t="str">
        <f>IF(AB$2&lt;&gt;0,COUNTIF(AB$25:AB$35,"oui"),"")</f>
        <v/>
      </c>
      <c r="AC57" s="43" t="str">
        <f>IF(AC$2&lt;&gt;0,COUNTIF(AC$25:AC$35,"oui"),"")</f>
        <v/>
      </c>
      <c r="AD57" s="43" t="str">
        <f>IF(AD$2&lt;&gt;0,COUNTIF(AD$25:AD$35,"oui"),"")</f>
        <v/>
      </c>
      <c r="AE57" s="43" t="str">
        <f>IF(AE$2&lt;&gt;0,COUNTIF(AE$25:AE$35,"oui"),"")</f>
        <v/>
      </c>
    </row>
    <row r="58" spans="1:31" x14ac:dyDescent="0.25">
      <c r="A58" s="32" t="s">
        <v>389</v>
      </c>
      <c r="B58" s="43" t="str">
        <f>IF(B$2&lt;&gt;0,COUNTIF(B$37:B$42,"oui"),"")</f>
        <v/>
      </c>
      <c r="C58" s="43" t="str">
        <f>IF(C$2&lt;&gt;0,COUNTIF(C$37:C$42,"oui"),"")</f>
        <v/>
      </c>
      <c r="D58" s="43" t="str">
        <f>IF(D$2&lt;&gt;0,COUNTIF(D$37:D$42,"oui"),"")</f>
        <v/>
      </c>
      <c r="E58" s="43" t="str">
        <f>IF(E$2&lt;&gt;0,COUNTIF(E$37:E$42,"oui"),"")</f>
        <v/>
      </c>
      <c r="F58" s="43" t="str">
        <f>IF(F$2&lt;&gt;0,COUNTIF(F$37:F$42,"oui"),"")</f>
        <v/>
      </c>
      <c r="G58" s="43" t="str">
        <f>IF(G$2&lt;&gt;0,COUNTIF(G$37:G$42,"oui"),"")</f>
        <v/>
      </c>
      <c r="H58" s="43" t="str">
        <f>IF(H$2&lt;&gt;0,COUNTIF(H$37:H$42,"oui"),"")</f>
        <v/>
      </c>
      <c r="I58" s="43" t="str">
        <f>IF(I$2&lt;&gt;0,COUNTIF(I$37:I$42,"oui"),"")</f>
        <v/>
      </c>
      <c r="J58" s="43" t="str">
        <f>IF(J$2&lt;&gt;0,COUNTIF(J$37:J$42,"oui"),"")</f>
        <v/>
      </c>
      <c r="K58" s="43" t="str">
        <f>IF(K$2&lt;&gt;0,COUNTIF(K$37:K$42,"oui"),"")</f>
        <v/>
      </c>
      <c r="L58" s="43" t="str">
        <f>IF(L$2&lt;&gt;0,COUNTIF(L$37:L$42,"oui"),"")</f>
        <v/>
      </c>
      <c r="M58" s="43" t="str">
        <f>IF(M$2&lt;&gt;0,COUNTIF(M$37:M$42,"oui"),"")</f>
        <v/>
      </c>
      <c r="N58" s="43" t="str">
        <f>IF(N$2&lt;&gt;0,COUNTIF(N$37:N$42,"oui"),"")</f>
        <v/>
      </c>
      <c r="O58" s="43" t="str">
        <f>IF(O$2&lt;&gt;0,COUNTIF(O$37:O$42,"oui"),"")</f>
        <v/>
      </c>
      <c r="P58" s="43" t="str">
        <f>IF(P$2&lt;&gt;0,COUNTIF(P$37:P$42,"oui"),"")</f>
        <v/>
      </c>
      <c r="Q58" s="43" t="str">
        <f>IF(Q$2&lt;&gt;0,COUNTIF(Q$37:Q$42,"oui"),"")</f>
        <v/>
      </c>
      <c r="R58" s="43" t="str">
        <f>IF(R$2&lt;&gt;0,COUNTIF(R$37:R$42,"oui"),"")</f>
        <v/>
      </c>
      <c r="S58" s="43" t="str">
        <f>IF(S$2&lt;&gt;0,COUNTIF(S$37:S$42,"oui"),"")</f>
        <v/>
      </c>
      <c r="T58" s="43" t="str">
        <f>IF(T$2&lt;&gt;0,COUNTIF(T$37:T$42,"oui"),"")</f>
        <v/>
      </c>
      <c r="U58" s="43" t="str">
        <f>IF(U$2&lt;&gt;0,COUNTIF(U$37:U$42,"oui"),"")</f>
        <v/>
      </c>
      <c r="V58" s="43" t="str">
        <f>IF(V$2&lt;&gt;0,COUNTIF(V$37:V$42,"oui"),"")</f>
        <v/>
      </c>
      <c r="W58" s="43" t="str">
        <f>IF(W$2&lt;&gt;0,COUNTIF(W$37:W$42,"oui"),"")</f>
        <v/>
      </c>
      <c r="X58" s="43" t="str">
        <f>IF(X$2&lt;&gt;0,COUNTIF(X$37:X$42,"oui"),"")</f>
        <v/>
      </c>
      <c r="Y58" s="43" t="str">
        <f>IF(Y$2&lt;&gt;0,COUNTIF(Y$37:Y$42,"oui"),"")</f>
        <v/>
      </c>
      <c r="Z58" s="43" t="str">
        <f>IF(Z$2&lt;&gt;0,COUNTIF(Z$37:Z$42,"oui"),"")</f>
        <v/>
      </c>
      <c r="AA58" s="43" t="str">
        <f>IF(AA$2&lt;&gt;0,COUNTIF(AA$37:AA$42,"oui"),"")</f>
        <v/>
      </c>
      <c r="AB58" s="43" t="str">
        <f>IF(AB$2&lt;&gt;0,COUNTIF(AB$37:AB$42,"oui"),"")</f>
        <v/>
      </c>
      <c r="AC58" s="43" t="str">
        <f>IF(AC$2&lt;&gt;0,COUNTIF(AC$37:AC$42,"oui"),"")</f>
        <v/>
      </c>
      <c r="AD58" s="43" t="str">
        <f>IF(AD$2&lt;&gt;0,COUNTIF(AD$37:AD$42,"oui"),"")</f>
        <v/>
      </c>
      <c r="AE58" s="43" t="str">
        <f>IF(AE$2&lt;&gt;0,COUNTIF(AE$37:AE$42,"oui"),"")</f>
        <v/>
      </c>
    </row>
    <row r="59" spans="1:31" ht="28.5" x14ac:dyDescent="0.25">
      <c r="A59" s="32" t="s">
        <v>314</v>
      </c>
      <c r="B59" s="43" t="str">
        <f>IF(B$2&lt;&gt;0,COUNTIF(B$44:B$52,"oui"),"")</f>
        <v/>
      </c>
      <c r="C59" s="43" t="str">
        <f>IF(C$2&lt;&gt;0,COUNTIF(C$44:C$52,"oui"),"")</f>
        <v/>
      </c>
      <c r="D59" s="43" t="str">
        <f>IF(D$2&lt;&gt;0,COUNTIF(D$44:D$52,"oui"),"")</f>
        <v/>
      </c>
      <c r="E59" s="43" t="str">
        <f>IF(E$2&lt;&gt;0,COUNTIF(E$44:E$52,"oui"),"")</f>
        <v/>
      </c>
      <c r="F59" s="43" t="str">
        <f>IF(F$2&lt;&gt;0,COUNTIF(F$44:F$52,"oui"),"")</f>
        <v/>
      </c>
      <c r="G59" s="43" t="str">
        <f>IF(G$2&lt;&gt;0,COUNTIF(G$44:G$52,"oui"),"")</f>
        <v/>
      </c>
      <c r="H59" s="43" t="str">
        <f>IF(H$2&lt;&gt;0,COUNTIF(H$44:H$52,"oui"),"")</f>
        <v/>
      </c>
      <c r="I59" s="43" t="str">
        <f>IF(I$2&lt;&gt;0,COUNTIF(I$44:I$52,"oui"),"")</f>
        <v/>
      </c>
      <c r="J59" s="43" t="str">
        <f>IF(J$2&lt;&gt;0,COUNTIF(J$44:J$52,"oui"),"")</f>
        <v/>
      </c>
      <c r="K59" s="43" t="str">
        <f>IF(K$2&lt;&gt;0,COUNTIF(K$44:K$52,"oui"),"")</f>
        <v/>
      </c>
      <c r="L59" s="43" t="str">
        <f>IF(L$2&lt;&gt;0,COUNTIF(L$44:L$52,"oui"),"")</f>
        <v/>
      </c>
      <c r="M59" s="43" t="str">
        <f>IF(M$2&lt;&gt;0,COUNTIF(M$44:M$52,"oui"),"")</f>
        <v/>
      </c>
      <c r="N59" s="43" t="str">
        <f>IF(N$2&lt;&gt;0,COUNTIF(N$44:N$52,"oui"),"")</f>
        <v/>
      </c>
      <c r="O59" s="43" t="str">
        <f>IF(O$2&lt;&gt;0,COUNTIF(O$44:O$52,"oui"),"")</f>
        <v/>
      </c>
      <c r="P59" s="43" t="str">
        <f>IF(P$2&lt;&gt;0,COUNTIF(P$44:P$52,"oui"),"")</f>
        <v/>
      </c>
      <c r="Q59" s="43" t="str">
        <f>IF(Q$2&lt;&gt;0,COUNTIF(Q$44:Q$52,"oui"),"")</f>
        <v/>
      </c>
      <c r="R59" s="43" t="str">
        <f>IF(R$2&lt;&gt;0,COUNTIF(R$44:R$52,"oui"),"")</f>
        <v/>
      </c>
      <c r="S59" s="43" t="str">
        <f>IF(S$2&lt;&gt;0,COUNTIF(S$44:S$52,"oui"),"")</f>
        <v/>
      </c>
      <c r="T59" s="43" t="str">
        <f>IF(T$2&lt;&gt;0,COUNTIF(T$44:T$52,"oui"),"")</f>
        <v/>
      </c>
      <c r="U59" s="43" t="str">
        <f>IF(U$2&lt;&gt;0,COUNTIF(U$44:U$52,"oui"),"")</f>
        <v/>
      </c>
      <c r="V59" s="43" t="str">
        <f>IF(V$2&lt;&gt;0,COUNTIF(V$44:V$52,"oui"),"")</f>
        <v/>
      </c>
      <c r="W59" s="43" t="str">
        <f>IF(W$2&lt;&gt;0,COUNTIF(W$44:W$52,"oui"),"")</f>
        <v/>
      </c>
      <c r="X59" s="43" t="str">
        <f>IF(X$2&lt;&gt;0,COUNTIF(X$44:X$52,"oui"),"")</f>
        <v/>
      </c>
      <c r="Y59" s="43" t="str">
        <f>IF(Y$2&lt;&gt;0,COUNTIF(Y$44:Y$52,"oui"),"")</f>
        <v/>
      </c>
      <c r="Z59" s="43" t="str">
        <f>IF(Z$2&lt;&gt;0,COUNTIF(Z$44:Z$52,"oui"),"")</f>
        <v/>
      </c>
      <c r="AA59" s="43" t="str">
        <f>IF(AA$2&lt;&gt;0,COUNTIF(AA$44:AA$52,"oui"),"")</f>
        <v/>
      </c>
      <c r="AB59" s="43" t="str">
        <f>IF(AB$2&lt;&gt;0,COUNTIF(AB$44:AB$52,"oui"),"")</f>
        <v/>
      </c>
      <c r="AC59" s="43" t="str">
        <f>IF(AC$2&lt;&gt;0,COUNTIF(AC$44:AC$52,"oui"),"")</f>
        <v/>
      </c>
      <c r="AD59" s="43" t="str">
        <f>IF(AD$2&lt;&gt;0,COUNTIF(AD$44:AD$52,"oui"),"")</f>
        <v/>
      </c>
      <c r="AE59" s="43" t="str">
        <f>IF(AE$2&lt;&gt;0,COUNTIF(AE$44:AE$52,"oui"),"")</f>
        <v/>
      </c>
    </row>
    <row r="60" spans="1:31" ht="28.5" x14ac:dyDescent="0.25">
      <c r="A60" s="32" t="s">
        <v>343</v>
      </c>
      <c r="B60" s="43" t="str">
        <f>IF(B$2&lt;&gt;0,SUM(B$54,B$57,B$58,B$59),"")</f>
        <v/>
      </c>
      <c r="C60" s="43" t="str">
        <f>IF(C$2&lt;&gt;0,SUM(C$54,C$57,C$58,C$59),"")</f>
        <v/>
      </c>
      <c r="D60" s="43" t="str">
        <f>IF(D$2&lt;&gt;0,SUM(D$54,D$57,D$58,D$59),"")</f>
        <v/>
      </c>
      <c r="E60" s="43" t="str">
        <f>IF(E$2&lt;&gt;0,SUM(E$54,E$57,E$58,E$59),"")</f>
        <v/>
      </c>
      <c r="F60" s="43" t="str">
        <f>IF(F$2&lt;&gt;0,SUM(F$54,F$57,F$58,F$59),"")</f>
        <v/>
      </c>
      <c r="G60" s="43" t="str">
        <f>IF(G$2&lt;&gt;0,SUM(G$54,G$57,G$58,G$59),"")</f>
        <v/>
      </c>
      <c r="H60" s="43" t="str">
        <f>IF(H$2&lt;&gt;0,SUM(H$54,H$57,H$58,H$59),"")</f>
        <v/>
      </c>
      <c r="I60" s="43" t="str">
        <f>IF(I$2&lt;&gt;0,SUM(I$54,I$57,I$58,I$59),"")</f>
        <v/>
      </c>
      <c r="J60" s="43" t="str">
        <f>IF(J$2&lt;&gt;0,SUM(J$54,J$57,J$58,J$59),"")</f>
        <v/>
      </c>
      <c r="K60" s="43" t="str">
        <f>IF(K$2&lt;&gt;0,SUM(K$54,K$57,K$58,K$59),"")</f>
        <v/>
      </c>
      <c r="L60" s="43" t="str">
        <f>IF(L$2&lt;&gt;0,SUM(L$54,L$57,L$58,L$59),"")</f>
        <v/>
      </c>
      <c r="M60" s="43" t="str">
        <f>IF(M$2&lt;&gt;0,SUM(M$54,M$57,M$58,M$59),"")</f>
        <v/>
      </c>
      <c r="N60" s="43" t="str">
        <f>IF(N$2&lt;&gt;0,SUM(N$54,N$57,N$58,N$59),"")</f>
        <v/>
      </c>
      <c r="O60" s="43" t="str">
        <f>IF(O$2&lt;&gt;0,SUM(O$54,O$57,O$58,O$59),"")</f>
        <v/>
      </c>
      <c r="P60" s="43" t="str">
        <f>IF(P$2&lt;&gt;0,SUM(P$54,P$57,P$58,P$59),"")</f>
        <v/>
      </c>
      <c r="Q60" s="43" t="str">
        <f>IF(Q$2&lt;&gt;0,SUM(Q$54,Q$57,Q$58,Q$59),"")</f>
        <v/>
      </c>
      <c r="R60" s="43" t="str">
        <f>IF(R$2&lt;&gt;0,SUM(R$54,R$57,R$58,R$59),"")</f>
        <v/>
      </c>
      <c r="S60" s="43" t="str">
        <f>IF(S$2&lt;&gt;0,SUM(S$54,S$57,S$58,S$59),"")</f>
        <v/>
      </c>
      <c r="T60" s="43" t="str">
        <f>IF(T$2&lt;&gt;0,SUM(T$54,T$57,T$58,T$59),"")</f>
        <v/>
      </c>
      <c r="U60" s="43" t="str">
        <f>IF(U$2&lt;&gt;0,SUM(U$54,U$57,U$58,U$59),"")</f>
        <v/>
      </c>
      <c r="V60" s="43" t="str">
        <f>IF(V$2&lt;&gt;0,SUM(V$54,V$57,V$58,V$59),"")</f>
        <v/>
      </c>
      <c r="W60" s="43" t="str">
        <f>IF(W$2&lt;&gt;0,SUM(W$54,W$57,W$58,W$59),"")</f>
        <v/>
      </c>
      <c r="X60" s="43" t="str">
        <f>IF(X$2&lt;&gt;0,SUM(X$54,X$57,X$58,X$59),"")</f>
        <v/>
      </c>
      <c r="Y60" s="43" t="str">
        <f>IF(Y$2&lt;&gt;0,SUM(Y$54,Y$57,Y$58,Y$59),"")</f>
        <v/>
      </c>
      <c r="Z60" s="43" t="str">
        <f>IF(Z$2&lt;&gt;0,SUM(Z$54,Z$57,Z$58,Z$59),"")</f>
        <v/>
      </c>
      <c r="AA60" s="43" t="str">
        <f>IF(AA$2&lt;&gt;0,SUM(AA$54,AA$57,AA$58,AA$59),"")</f>
        <v/>
      </c>
      <c r="AB60" s="43" t="str">
        <f>IF(AB$2&lt;&gt;0,SUM(AB$54,AB$57,AB$58,AB$59),"")</f>
        <v/>
      </c>
      <c r="AC60" s="43" t="str">
        <f>IF(AC$2&lt;&gt;0,SUM(AC$54,AC$57,AC$58,AC$59),"")</f>
        <v/>
      </c>
      <c r="AD60" s="43" t="str">
        <f>IF(AD$2&lt;&gt;0,SUM(AD$54,AD$57,AD$58,AD$59),"")</f>
        <v/>
      </c>
      <c r="AE60" s="43" t="str">
        <f>IF(AE$2&lt;&gt;0,SUM(AE$54,AE$57,AE$58,AE$59),"")</f>
        <v/>
      </c>
    </row>
    <row r="69" spans="2:31" x14ac:dyDescent="0.25">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row>
    <row r="70" spans="2:31" x14ac:dyDescent="0.25">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row>
    <row r="71" spans="2:31" x14ac:dyDescent="0.25">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row>
    <row r="72" spans="2:31" x14ac:dyDescent="0.25">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row>
    <row r="73" spans="2:31" x14ac:dyDescent="0.25">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row>
    <row r="74" spans="2:31" x14ac:dyDescent="0.25">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row>
    <row r="75" spans="2:31" x14ac:dyDescent="0.25">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row>
    <row r="76" spans="2:31" x14ac:dyDescent="0.25">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row>
    <row r="77" spans="2:31" x14ac:dyDescent="0.25">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row>
    <row r="78" spans="2:31" x14ac:dyDescent="0.25">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row>
    <row r="79" spans="2:31" x14ac:dyDescent="0.25">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row>
    <row r="80" spans="2:31" x14ac:dyDescent="0.25">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row>
    <row r="81" spans="2:31" x14ac:dyDescent="0.25">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row>
    <row r="82" spans="2:31" x14ac:dyDescent="0.25">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row>
    <row r="83" spans="2:31" x14ac:dyDescent="0.25">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row>
    <row r="84" spans="2:31" x14ac:dyDescent="0.25">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row>
    <row r="85" spans="2:31" x14ac:dyDescent="0.25">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row>
    <row r="86" spans="2:31" x14ac:dyDescent="0.25">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row>
    <row r="87" spans="2:31" x14ac:dyDescent="0.25">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row>
    <row r="88" spans="2:31" x14ac:dyDescent="0.25">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row>
    <row r="89" spans="2:31" x14ac:dyDescent="0.25">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row>
    <row r="90" spans="2:31" x14ac:dyDescent="0.25">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row>
    <row r="91" spans="2:31" x14ac:dyDescent="0.25">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row>
    <row r="92" spans="2:31" x14ac:dyDescent="0.25">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row>
    <row r="93" spans="2:31" x14ac:dyDescent="0.25">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row>
    <row r="94" spans="2:31" x14ac:dyDescent="0.25">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row>
    <row r="95" spans="2:31" x14ac:dyDescent="0.25">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row>
    <row r="96" spans="2:31" x14ac:dyDescent="0.25">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row>
  </sheetData>
  <sheetProtection algorithmName="SHA-512" hashValue="vtSvclwZBOOcb6aJ4xJR162QWOas63SvTx3exktMgwgwYkDWRMDpyd69UpZs2NJYaTHpNQAatz0CeTxg0mw3cQ==" saltValue="r6ns94O4twr+aYFPHibgEA==" spinCount="100000" sheet="1" objects="1" scenarios="1" formatColumns="0" formatRows="0" insertColumns="0" insertRows="0"/>
  <dataValidations count="4">
    <dataValidation type="whole" allowBlank="1" showInputMessage="1" showErrorMessage="1" sqref="B2 C2:D3 E2:AE2">
      <formula1>65</formula1>
      <formula2>120</formula2>
    </dataValidation>
    <dataValidation type="list" allowBlank="1" showInputMessage="1" showErrorMessage="1" sqref="B25:AE35">
      <formula1>"oui,non,non concerné"</formula1>
    </dataValidation>
    <dataValidation type="list" allowBlank="1" showInputMessage="1" showErrorMessage="1" sqref="B37:AE42">
      <formula1>"oui,non,pas de données,non concerné"</formula1>
    </dataValidation>
    <dataValidation type="list" allowBlank="1" showInputMessage="1" showErrorMessage="1" sqref="B44:AE52">
      <formula1>"oui,non"</formula1>
    </dataValidation>
  </dataValidations>
  <pageMargins left="0.7" right="0.7" top="0.75" bottom="0.75" header="0.3" footer="0.3"/>
  <pageSetup paperSize="9" scale="70" fitToWidth="0" orientation="portrait" r:id="rId1"/>
  <headerFooter>
    <oddFooter>&amp;CGrille audit MPI - OMEDIT Pays de la Loire - V1_mai 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215"/>
  <sheetViews>
    <sheetView workbookViewId="0"/>
  </sheetViews>
  <sheetFormatPr baseColWidth="10" defaultRowHeight="15" x14ac:dyDescent="0.25"/>
  <cols>
    <col min="1" max="1" width="25.7109375" style="16" customWidth="1"/>
    <col min="2" max="3" width="25.7109375" style="17" customWidth="1"/>
    <col min="4" max="16384" width="11.42578125" style="16"/>
  </cols>
  <sheetData>
    <row r="1" spans="1:3" x14ac:dyDescent="0.25">
      <c r="A1" s="18" t="s">
        <v>0</v>
      </c>
      <c r="B1" s="18" t="s">
        <v>325</v>
      </c>
      <c r="C1" s="18" t="s">
        <v>326</v>
      </c>
    </row>
    <row r="2" spans="1:3" x14ac:dyDescent="0.25">
      <c r="A2" s="19" t="s">
        <v>71</v>
      </c>
      <c r="B2" s="20" t="s">
        <v>126</v>
      </c>
      <c r="C2" s="20" t="s">
        <v>147</v>
      </c>
    </row>
    <row r="3" spans="1:3" x14ac:dyDescent="0.25">
      <c r="A3" s="19" t="s">
        <v>1</v>
      </c>
      <c r="B3" s="20" t="s">
        <v>126</v>
      </c>
      <c r="C3" s="20" t="s">
        <v>147</v>
      </c>
    </row>
    <row r="4" spans="1:3" x14ac:dyDescent="0.25">
      <c r="A4" s="19" t="s">
        <v>72</v>
      </c>
      <c r="B4" s="20" t="s">
        <v>126</v>
      </c>
      <c r="C4" s="20" t="s">
        <v>147</v>
      </c>
    </row>
    <row r="5" spans="1:3" x14ac:dyDescent="0.25">
      <c r="A5" s="19" t="s">
        <v>2</v>
      </c>
      <c r="B5" s="20" t="s">
        <v>126</v>
      </c>
      <c r="C5" s="20" t="s">
        <v>147</v>
      </c>
    </row>
    <row r="6" spans="1:3" x14ac:dyDescent="0.25">
      <c r="A6" s="19" t="s">
        <v>121</v>
      </c>
      <c r="B6" s="20" t="s">
        <v>126</v>
      </c>
      <c r="C6" s="20" t="s">
        <v>147</v>
      </c>
    </row>
    <row r="7" spans="1:3" x14ac:dyDescent="0.25">
      <c r="A7" s="19" t="s">
        <v>339</v>
      </c>
      <c r="B7" s="20" t="s">
        <v>126</v>
      </c>
      <c r="C7" s="20" t="s">
        <v>147</v>
      </c>
    </row>
    <row r="8" spans="1:3" x14ac:dyDescent="0.25">
      <c r="A8" s="19" t="s">
        <v>3</v>
      </c>
      <c r="B8" s="20" t="s">
        <v>126</v>
      </c>
      <c r="C8" s="20" t="s">
        <v>147</v>
      </c>
    </row>
    <row r="9" spans="1:3" x14ac:dyDescent="0.25">
      <c r="A9" s="19" t="s">
        <v>4</v>
      </c>
      <c r="B9" s="20" t="s">
        <v>126</v>
      </c>
      <c r="C9" s="20" t="s">
        <v>147</v>
      </c>
    </row>
    <row r="10" spans="1:3" x14ac:dyDescent="0.25">
      <c r="A10" s="19" t="s">
        <v>5</v>
      </c>
      <c r="B10" s="20" t="s">
        <v>126</v>
      </c>
      <c r="C10" s="20" t="s">
        <v>147</v>
      </c>
    </row>
    <row r="11" spans="1:3" x14ac:dyDescent="0.25">
      <c r="A11" s="19" t="s">
        <v>200</v>
      </c>
      <c r="B11" s="20" t="s">
        <v>147</v>
      </c>
      <c r="C11" s="20" t="s">
        <v>126</v>
      </c>
    </row>
    <row r="12" spans="1:3" x14ac:dyDescent="0.25">
      <c r="A12" s="19" t="s">
        <v>122</v>
      </c>
      <c r="B12" s="20" t="s">
        <v>126</v>
      </c>
      <c r="C12" s="20" t="s">
        <v>147</v>
      </c>
    </row>
    <row r="13" spans="1:3" x14ac:dyDescent="0.25">
      <c r="A13" s="19" t="s">
        <v>148</v>
      </c>
      <c r="B13" s="20" t="s">
        <v>126</v>
      </c>
      <c r="C13" s="20" t="s">
        <v>147</v>
      </c>
    </row>
    <row r="14" spans="1:3" x14ac:dyDescent="0.25">
      <c r="A14" s="19" t="s">
        <v>73</v>
      </c>
      <c r="B14" s="20" t="s">
        <v>126</v>
      </c>
      <c r="C14" s="20" t="s">
        <v>147</v>
      </c>
    </row>
    <row r="15" spans="1:3" x14ac:dyDescent="0.25">
      <c r="A15" s="19" t="s">
        <v>6</v>
      </c>
      <c r="B15" s="20" t="s">
        <v>126</v>
      </c>
      <c r="C15" s="20" t="s">
        <v>147</v>
      </c>
    </row>
    <row r="16" spans="1:3" x14ac:dyDescent="0.25">
      <c r="A16" s="19" t="s">
        <v>7</v>
      </c>
      <c r="B16" s="20" t="s">
        <v>126</v>
      </c>
      <c r="C16" s="20" t="s">
        <v>147</v>
      </c>
    </row>
    <row r="17" spans="1:3" x14ac:dyDescent="0.25">
      <c r="A17" s="19" t="s">
        <v>74</v>
      </c>
      <c r="B17" s="20" t="s">
        <v>126</v>
      </c>
      <c r="C17" s="20" t="s">
        <v>126</v>
      </c>
    </row>
    <row r="18" spans="1:3" x14ac:dyDescent="0.25">
      <c r="A18" s="19" t="s">
        <v>149</v>
      </c>
      <c r="B18" s="20" t="s">
        <v>126</v>
      </c>
      <c r="C18" s="20" t="s">
        <v>147</v>
      </c>
    </row>
    <row r="19" spans="1:3" x14ac:dyDescent="0.25">
      <c r="A19" s="19" t="s">
        <v>123</v>
      </c>
      <c r="B19" s="20" t="s">
        <v>126</v>
      </c>
      <c r="C19" s="20" t="s">
        <v>147</v>
      </c>
    </row>
    <row r="20" spans="1:3" x14ac:dyDescent="0.25">
      <c r="A20" s="19" t="s">
        <v>75</v>
      </c>
      <c r="B20" s="20" t="s">
        <v>126</v>
      </c>
      <c r="C20" s="20" t="s">
        <v>147</v>
      </c>
    </row>
    <row r="21" spans="1:3" x14ac:dyDescent="0.25">
      <c r="A21" s="19" t="s">
        <v>124</v>
      </c>
      <c r="B21" s="20" t="s">
        <v>126</v>
      </c>
      <c r="C21" s="20" t="s">
        <v>126</v>
      </c>
    </row>
    <row r="22" spans="1:3" x14ac:dyDescent="0.25">
      <c r="A22" s="19" t="s">
        <v>150</v>
      </c>
      <c r="B22" s="20" t="s">
        <v>126</v>
      </c>
      <c r="C22" s="20" t="s">
        <v>126</v>
      </c>
    </row>
    <row r="23" spans="1:3" x14ac:dyDescent="0.25">
      <c r="A23" s="19" t="s">
        <v>8</v>
      </c>
      <c r="B23" s="20" t="s">
        <v>126</v>
      </c>
      <c r="C23" s="20" t="s">
        <v>147</v>
      </c>
    </row>
    <row r="24" spans="1:3" x14ac:dyDescent="0.25">
      <c r="A24" s="19" t="s">
        <v>76</v>
      </c>
      <c r="B24" s="20" t="s">
        <v>126</v>
      </c>
      <c r="C24" s="20" t="s">
        <v>147</v>
      </c>
    </row>
    <row r="25" spans="1:3" x14ac:dyDescent="0.25">
      <c r="A25" s="19" t="s">
        <v>9</v>
      </c>
      <c r="B25" s="20" t="s">
        <v>126</v>
      </c>
      <c r="C25" s="20" t="s">
        <v>147</v>
      </c>
    </row>
    <row r="26" spans="1:3" x14ac:dyDescent="0.25">
      <c r="A26" s="19" t="s">
        <v>10</v>
      </c>
      <c r="B26" s="20" t="s">
        <v>126</v>
      </c>
      <c r="C26" s="20" t="s">
        <v>147</v>
      </c>
    </row>
    <row r="27" spans="1:3" x14ac:dyDescent="0.25">
      <c r="A27" s="19" t="s">
        <v>77</v>
      </c>
      <c r="B27" s="20" t="s">
        <v>126</v>
      </c>
      <c r="C27" s="20" t="s">
        <v>147</v>
      </c>
    </row>
    <row r="28" spans="1:3" x14ac:dyDescent="0.25">
      <c r="A28" s="19" t="s">
        <v>11</v>
      </c>
      <c r="B28" s="20" t="s">
        <v>126</v>
      </c>
      <c r="C28" s="20" t="s">
        <v>147</v>
      </c>
    </row>
    <row r="29" spans="1:3" x14ac:dyDescent="0.25">
      <c r="A29" s="19" t="s">
        <v>164</v>
      </c>
      <c r="B29" s="20" t="s">
        <v>126</v>
      </c>
      <c r="C29" s="20" t="s">
        <v>147</v>
      </c>
    </row>
    <row r="30" spans="1:3" x14ac:dyDescent="0.25">
      <c r="A30" s="19" t="s">
        <v>12</v>
      </c>
      <c r="B30" s="20" t="s">
        <v>126</v>
      </c>
      <c r="C30" s="20" t="s">
        <v>147</v>
      </c>
    </row>
    <row r="31" spans="1:3" x14ac:dyDescent="0.25">
      <c r="A31" s="19" t="s">
        <v>151</v>
      </c>
      <c r="B31" s="20" t="s">
        <v>126</v>
      </c>
      <c r="C31" s="20" t="s">
        <v>147</v>
      </c>
    </row>
    <row r="32" spans="1:3" x14ac:dyDescent="0.25">
      <c r="A32" s="19" t="s">
        <v>78</v>
      </c>
      <c r="B32" s="20" t="s">
        <v>126</v>
      </c>
      <c r="C32" s="20" t="s">
        <v>147</v>
      </c>
    </row>
    <row r="33" spans="1:3" x14ac:dyDescent="0.25">
      <c r="A33" s="19" t="s">
        <v>79</v>
      </c>
      <c r="B33" s="20" t="s">
        <v>126</v>
      </c>
      <c r="C33" s="20" t="s">
        <v>126</v>
      </c>
    </row>
    <row r="34" spans="1:3" x14ac:dyDescent="0.25">
      <c r="A34" s="19" t="s">
        <v>125</v>
      </c>
      <c r="B34" s="20" t="s">
        <v>126</v>
      </c>
      <c r="C34" s="20" t="s">
        <v>147</v>
      </c>
    </row>
    <row r="35" spans="1:3" x14ac:dyDescent="0.25">
      <c r="A35" s="19" t="s">
        <v>80</v>
      </c>
      <c r="B35" s="20" t="s">
        <v>126</v>
      </c>
      <c r="C35" s="20" t="s">
        <v>147</v>
      </c>
    </row>
    <row r="36" spans="1:3" x14ac:dyDescent="0.25">
      <c r="A36" s="19" t="s">
        <v>13</v>
      </c>
      <c r="B36" s="20" t="s">
        <v>126</v>
      </c>
      <c r="C36" s="20" t="s">
        <v>147</v>
      </c>
    </row>
    <row r="37" spans="1:3" x14ac:dyDescent="0.25">
      <c r="A37" s="19" t="s">
        <v>44</v>
      </c>
      <c r="B37" s="20" t="s">
        <v>126</v>
      </c>
      <c r="C37" s="20" t="s">
        <v>147</v>
      </c>
    </row>
    <row r="38" spans="1:3" x14ac:dyDescent="0.25">
      <c r="A38" s="19" t="s">
        <v>45</v>
      </c>
      <c r="B38" s="20" t="s">
        <v>126</v>
      </c>
      <c r="C38" s="20" t="s">
        <v>126</v>
      </c>
    </row>
    <row r="39" spans="1:3" x14ac:dyDescent="0.25">
      <c r="A39" s="19" t="s">
        <v>14</v>
      </c>
      <c r="B39" s="20" t="s">
        <v>126</v>
      </c>
      <c r="C39" s="20" t="s">
        <v>147</v>
      </c>
    </row>
    <row r="40" spans="1:3" x14ac:dyDescent="0.25">
      <c r="A40" s="19" t="s">
        <v>127</v>
      </c>
      <c r="B40" s="20" t="s">
        <v>126</v>
      </c>
      <c r="C40" s="20" t="s">
        <v>126</v>
      </c>
    </row>
    <row r="41" spans="1:3" x14ac:dyDescent="0.25">
      <c r="A41" s="19" t="s">
        <v>15</v>
      </c>
      <c r="B41" s="20" t="s">
        <v>126</v>
      </c>
      <c r="C41" s="20" t="s">
        <v>147</v>
      </c>
    </row>
    <row r="42" spans="1:3" x14ac:dyDescent="0.25">
      <c r="A42" s="19" t="s">
        <v>195</v>
      </c>
      <c r="B42" s="20" t="s">
        <v>147</v>
      </c>
      <c r="C42" s="20" t="s">
        <v>126</v>
      </c>
    </row>
    <row r="43" spans="1:3" x14ac:dyDescent="0.25">
      <c r="A43" s="19" t="s">
        <v>16</v>
      </c>
      <c r="B43" s="20" t="s">
        <v>126</v>
      </c>
      <c r="C43" s="20" t="s">
        <v>147</v>
      </c>
    </row>
    <row r="44" spans="1:3" x14ac:dyDescent="0.25">
      <c r="A44" s="19" t="s">
        <v>17</v>
      </c>
      <c r="B44" s="20" t="s">
        <v>126</v>
      </c>
      <c r="C44" s="20" t="s">
        <v>147</v>
      </c>
    </row>
    <row r="45" spans="1:3" x14ac:dyDescent="0.25">
      <c r="A45" s="19" t="s">
        <v>175</v>
      </c>
      <c r="B45" s="20" t="s">
        <v>147</v>
      </c>
      <c r="C45" s="20" t="s">
        <v>126</v>
      </c>
    </row>
    <row r="46" spans="1:3" x14ac:dyDescent="0.25">
      <c r="A46" s="19" t="s">
        <v>18</v>
      </c>
      <c r="B46" s="20" t="s">
        <v>126</v>
      </c>
      <c r="C46" s="20" t="s">
        <v>126</v>
      </c>
    </row>
    <row r="47" spans="1:3" x14ac:dyDescent="0.25">
      <c r="A47" s="19" t="s">
        <v>19</v>
      </c>
      <c r="B47" s="20" t="s">
        <v>126</v>
      </c>
      <c r="C47" s="20" t="s">
        <v>147</v>
      </c>
    </row>
    <row r="48" spans="1:3" x14ac:dyDescent="0.25">
      <c r="A48" s="19" t="s">
        <v>81</v>
      </c>
      <c r="B48" s="20" t="s">
        <v>126</v>
      </c>
      <c r="C48" s="20" t="s">
        <v>147</v>
      </c>
    </row>
    <row r="49" spans="1:3" x14ac:dyDescent="0.25">
      <c r="A49" s="19" t="s">
        <v>20</v>
      </c>
      <c r="B49" s="20" t="s">
        <v>126</v>
      </c>
      <c r="C49" s="20" t="s">
        <v>147</v>
      </c>
    </row>
    <row r="50" spans="1:3" x14ac:dyDescent="0.25">
      <c r="A50" s="19" t="s">
        <v>115</v>
      </c>
      <c r="B50" s="20" t="s">
        <v>126</v>
      </c>
      <c r="C50" s="20" t="s">
        <v>147</v>
      </c>
    </row>
    <row r="51" spans="1:3" x14ac:dyDescent="0.25">
      <c r="A51" s="19" t="s">
        <v>165</v>
      </c>
      <c r="B51" s="20" t="s">
        <v>126</v>
      </c>
      <c r="C51" s="20" t="s">
        <v>147</v>
      </c>
    </row>
    <row r="52" spans="1:3" x14ac:dyDescent="0.25">
      <c r="A52" s="19" t="s">
        <v>128</v>
      </c>
      <c r="B52" s="20" t="s">
        <v>126</v>
      </c>
      <c r="C52" s="20" t="s">
        <v>147</v>
      </c>
    </row>
    <row r="53" spans="1:3" x14ac:dyDescent="0.25">
      <c r="A53" s="19" t="s">
        <v>21</v>
      </c>
      <c r="B53" s="20" t="s">
        <v>126</v>
      </c>
      <c r="C53" s="20" t="s">
        <v>147</v>
      </c>
    </row>
    <row r="54" spans="1:3" x14ac:dyDescent="0.25">
      <c r="A54" s="19" t="s">
        <v>22</v>
      </c>
      <c r="B54" s="20" t="s">
        <v>126</v>
      </c>
      <c r="C54" s="20" t="s">
        <v>147</v>
      </c>
    </row>
    <row r="55" spans="1:3" x14ac:dyDescent="0.25">
      <c r="A55" s="19" t="s">
        <v>23</v>
      </c>
      <c r="B55" s="20" t="s">
        <v>126</v>
      </c>
      <c r="C55" s="20" t="s">
        <v>147</v>
      </c>
    </row>
    <row r="56" spans="1:3" x14ac:dyDescent="0.25">
      <c r="A56" s="19" t="s">
        <v>82</v>
      </c>
      <c r="B56" s="20" t="s">
        <v>126</v>
      </c>
      <c r="C56" s="20" t="s">
        <v>147</v>
      </c>
    </row>
    <row r="57" spans="1:3" x14ac:dyDescent="0.25">
      <c r="A57" s="19" t="s">
        <v>129</v>
      </c>
      <c r="B57" s="20" t="s">
        <v>126</v>
      </c>
      <c r="C57" s="20" t="s">
        <v>147</v>
      </c>
    </row>
    <row r="58" spans="1:3" x14ac:dyDescent="0.25">
      <c r="A58" s="19" t="s">
        <v>24</v>
      </c>
      <c r="B58" s="20" t="s">
        <v>126</v>
      </c>
      <c r="C58" s="20" t="s">
        <v>126</v>
      </c>
    </row>
    <row r="59" spans="1:3" x14ac:dyDescent="0.25">
      <c r="A59" s="19" t="s">
        <v>25</v>
      </c>
      <c r="B59" s="20" t="s">
        <v>126</v>
      </c>
      <c r="C59" s="20" t="s">
        <v>147</v>
      </c>
    </row>
    <row r="60" spans="1:3" x14ac:dyDescent="0.25">
      <c r="A60" s="19" t="s">
        <v>86</v>
      </c>
      <c r="B60" s="20" t="s">
        <v>126</v>
      </c>
      <c r="C60" s="20" t="s">
        <v>147</v>
      </c>
    </row>
    <row r="61" spans="1:3" x14ac:dyDescent="0.25">
      <c r="A61" s="19" t="s">
        <v>166</v>
      </c>
      <c r="B61" s="20" t="s">
        <v>126</v>
      </c>
      <c r="C61" s="20" t="s">
        <v>147</v>
      </c>
    </row>
    <row r="62" spans="1:3" x14ac:dyDescent="0.25">
      <c r="A62" s="19" t="s">
        <v>182</v>
      </c>
      <c r="B62" s="20" t="s">
        <v>147</v>
      </c>
      <c r="C62" s="20" t="s">
        <v>126</v>
      </c>
    </row>
    <row r="63" spans="1:3" x14ac:dyDescent="0.25">
      <c r="A63" s="19" t="s">
        <v>26</v>
      </c>
      <c r="B63" s="20" t="s">
        <v>126</v>
      </c>
      <c r="C63" s="20" t="s">
        <v>147</v>
      </c>
    </row>
    <row r="64" spans="1:3" x14ac:dyDescent="0.25">
      <c r="A64" s="19" t="s">
        <v>46</v>
      </c>
      <c r="B64" s="20" t="s">
        <v>126</v>
      </c>
      <c r="C64" s="20" t="s">
        <v>126</v>
      </c>
    </row>
    <row r="65" spans="1:3" x14ac:dyDescent="0.25">
      <c r="A65" s="19" t="s">
        <v>27</v>
      </c>
      <c r="B65" s="20" t="s">
        <v>126</v>
      </c>
      <c r="C65" s="20" t="s">
        <v>147</v>
      </c>
    </row>
    <row r="66" spans="1:3" x14ac:dyDescent="0.25">
      <c r="A66" s="19" t="s">
        <v>193</v>
      </c>
      <c r="B66" s="20" t="s">
        <v>147</v>
      </c>
      <c r="C66" s="20" t="s">
        <v>126</v>
      </c>
    </row>
    <row r="67" spans="1:3" x14ac:dyDescent="0.25">
      <c r="A67" s="19" t="s">
        <v>28</v>
      </c>
      <c r="B67" s="20" t="s">
        <v>126</v>
      </c>
      <c r="C67" s="20" t="s">
        <v>147</v>
      </c>
    </row>
    <row r="68" spans="1:3" x14ac:dyDescent="0.25">
      <c r="A68" s="19" t="s">
        <v>83</v>
      </c>
      <c r="B68" s="20" t="s">
        <v>126</v>
      </c>
      <c r="C68" s="20" t="s">
        <v>147</v>
      </c>
    </row>
    <row r="69" spans="1:3" x14ac:dyDescent="0.25">
      <c r="A69" s="19" t="s">
        <v>177</v>
      </c>
      <c r="B69" s="20" t="s">
        <v>147</v>
      </c>
      <c r="C69" s="20" t="s">
        <v>126</v>
      </c>
    </row>
    <row r="70" spans="1:3" x14ac:dyDescent="0.25">
      <c r="A70" s="19" t="s">
        <v>47</v>
      </c>
      <c r="B70" s="20" t="s">
        <v>126</v>
      </c>
      <c r="C70" s="20" t="s">
        <v>147</v>
      </c>
    </row>
    <row r="71" spans="1:3" x14ac:dyDescent="0.25">
      <c r="A71" s="19" t="s">
        <v>29</v>
      </c>
      <c r="B71" s="20" t="s">
        <v>126</v>
      </c>
      <c r="C71" s="20" t="s">
        <v>147</v>
      </c>
    </row>
    <row r="72" spans="1:3" x14ac:dyDescent="0.25">
      <c r="A72" s="19" t="s">
        <v>30</v>
      </c>
      <c r="B72" s="20" t="s">
        <v>126</v>
      </c>
      <c r="C72" s="20" t="s">
        <v>147</v>
      </c>
    </row>
    <row r="73" spans="1:3" x14ac:dyDescent="0.25">
      <c r="A73" s="19" t="s">
        <v>204</v>
      </c>
      <c r="B73" s="20" t="s">
        <v>147</v>
      </c>
      <c r="C73" s="20" t="s">
        <v>126</v>
      </c>
    </row>
    <row r="74" spans="1:3" x14ac:dyDescent="0.25">
      <c r="A74" s="19" t="s">
        <v>31</v>
      </c>
      <c r="B74" s="20" t="s">
        <v>126</v>
      </c>
      <c r="C74" s="20" t="s">
        <v>147</v>
      </c>
    </row>
    <row r="75" spans="1:3" x14ac:dyDescent="0.25">
      <c r="A75" s="19" t="s">
        <v>152</v>
      </c>
      <c r="B75" s="20" t="s">
        <v>126</v>
      </c>
      <c r="C75" s="20" t="s">
        <v>147</v>
      </c>
    </row>
    <row r="76" spans="1:3" x14ac:dyDescent="0.25">
      <c r="A76" s="19" t="s">
        <v>130</v>
      </c>
      <c r="B76" s="20" t="s">
        <v>126</v>
      </c>
      <c r="C76" s="20" t="s">
        <v>147</v>
      </c>
    </row>
    <row r="77" spans="1:3" x14ac:dyDescent="0.25">
      <c r="A77" s="19" t="s">
        <v>153</v>
      </c>
      <c r="B77" s="20" t="s">
        <v>126</v>
      </c>
      <c r="C77" s="20" t="s">
        <v>147</v>
      </c>
    </row>
    <row r="78" spans="1:3" x14ac:dyDescent="0.25">
      <c r="A78" s="19" t="s">
        <v>131</v>
      </c>
      <c r="B78" s="20" t="s">
        <v>126</v>
      </c>
      <c r="C78" s="20" t="s">
        <v>147</v>
      </c>
    </row>
    <row r="79" spans="1:3" x14ac:dyDescent="0.25">
      <c r="A79" s="19" t="s">
        <v>32</v>
      </c>
      <c r="B79" s="20" t="s">
        <v>126</v>
      </c>
      <c r="C79" s="20" t="s">
        <v>147</v>
      </c>
    </row>
    <row r="80" spans="1:3" x14ac:dyDescent="0.25">
      <c r="A80" s="19" t="s">
        <v>33</v>
      </c>
      <c r="B80" s="20" t="s">
        <v>126</v>
      </c>
      <c r="C80" s="20" t="s">
        <v>147</v>
      </c>
    </row>
    <row r="81" spans="1:3" x14ac:dyDescent="0.25">
      <c r="A81" s="19" t="s">
        <v>154</v>
      </c>
      <c r="B81" s="20" t="s">
        <v>126</v>
      </c>
      <c r="C81" s="20" t="s">
        <v>147</v>
      </c>
    </row>
    <row r="82" spans="1:3" x14ac:dyDescent="0.25">
      <c r="A82" s="19" t="s">
        <v>34</v>
      </c>
      <c r="B82" s="20" t="s">
        <v>126</v>
      </c>
      <c r="C82" s="20" t="s">
        <v>147</v>
      </c>
    </row>
    <row r="83" spans="1:3" x14ac:dyDescent="0.25">
      <c r="A83" s="19" t="s">
        <v>205</v>
      </c>
      <c r="B83" s="20" t="s">
        <v>147</v>
      </c>
      <c r="C83" s="20" t="s">
        <v>126</v>
      </c>
    </row>
    <row r="84" spans="1:3" x14ac:dyDescent="0.25">
      <c r="A84" s="19" t="s">
        <v>35</v>
      </c>
      <c r="B84" s="20" t="s">
        <v>126</v>
      </c>
      <c r="C84" s="20" t="s">
        <v>147</v>
      </c>
    </row>
    <row r="85" spans="1:3" x14ac:dyDescent="0.25">
      <c r="A85" s="19" t="s">
        <v>117</v>
      </c>
      <c r="B85" s="20" t="s">
        <v>126</v>
      </c>
      <c r="C85" s="20" t="s">
        <v>147</v>
      </c>
    </row>
    <row r="86" spans="1:3" x14ac:dyDescent="0.25">
      <c r="A86" s="19" t="s">
        <v>132</v>
      </c>
      <c r="B86" s="20" t="s">
        <v>126</v>
      </c>
      <c r="C86" s="20" t="s">
        <v>147</v>
      </c>
    </row>
    <row r="87" spans="1:3" x14ac:dyDescent="0.25">
      <c r="A87" s="19" t="s">
        <v>118</v>
      </c>
      <c r="B87" s="20" t="s">
        <v>126</v>
      </c>
      <c r="C87" s="20" t="s">
        <v>147</v>
      </c>
    </row>
    <row r="88" spans="1:3" x14ac:dyDescent="0.25">
      <c r="A88" s="19" t="s">
        <v>36</v>
      </c>
      <c r="B88" s="20" t="s">
        <v>126</v>
      </c>
      <c r="C88" s="20" t="s">
        <v>147</v>
      </c>
    </row>
    <row r="89" spans="1:3" x14ac:dyDescent="0.25">
      <c r="A89" s="19" t="s">
        <v>170</v>
      </c>
      <c r="B89" s="20" t="s">
        <v>126</v>
      </c>
      <c r="C89" s="20" t="s">
        <v>147</v>
      </c>
    </row>
    <row r="90" spans="1:3" x14ac:dyDescent="0.25">
      <c r="A90" s="19" t="s">
        <v>183</v>
      </c>
      <c r="B90" s="20" t="s">
        <v>147</v>
      </c>
      <c r="C90" s="20" t="s">
        <v>126</v>
      </c>
    </row>
    <row r="91" spans="1:3" x14ac:dyDescent="0.25">
      <c r="A91" s="19" t="s">
        <v>185</v>
      </c>
      <c r="B91" s="20" t="s">
        <v>147</v>
      </c>
      <c r="C91" s="20" t="s">
        <v>126</v>
      </c>
    </row>
    <row r="92" spans="1:3" x14ac:dyDescent="0.25">
      <c r="A92" s="19" t="s">
        <v>186</v>
      </c>
      <c r="B92" s="20" t="s">
        <v>147</v>
      </c>
      <c r="C92" s="20" t="s">
        <v>126</v>
      </c>
    </row>
    <row r="93" spans="1:3" x14ac:dyDescent="0.25">
      <c r="A93" s="19" t="s">
        <v>187</v>
      </c>
      <c r="B93" s="20" t="s">
        <v>147</v>
      </c>
      <c r="C93" s="20" t="s">
        <v>126</v>
      </c>
    </row>
    <row r="94" spans="1:3" x14ac:dyDescent="0.25">
      <c r="A94" s="19" t="s">
        <v>188</v>
      </c>
      <c r="B94" s="20" t="s">
        <v>147</v>
      </c>
      <c r="C94" s="20" t="s">
        <v>126</v>
      </c>
    </row>
    <row r="95" spans="1:3" x14ac:dyDescent="0.25">
      <c r="A95" s="19" t="s">
        <v>171</v>
      </c>
      <c r="B95" s="20" t="s">
        <v>126</v>
      </c>
      <c r="C95" s="20" t="s">
        <v>147</v>
      </c>
    </row>
    <row r="96" spans="1:3" x14ac:dyDescent="0.25">
      <c r="A96" s="19" t="s">
        <v>48</v>
      </c>
      <c r="B96" s="20" t="s">
        <v>126</v>
      </c>
      <c r="C96" s="20" t="s">
        <v>147</v>
      </c>
    </row>
    <row r="97" spans="1:3" x14ac:dyDescent="0.25">
      <c r="A97" s="19" t="s">
        <v>192</v>
      </c>
      <c r="B97" s="20" t="s">
        <v>147</v>
      </c>
      <c r="C97" s="20" t="s">
        <v>126</v>
      </c>
    </row>
    <row r="98" spans="1:3" x14ac:dyDescent="0.25">
      <c r="A98" s="19" t="s">
        <v>37</v>
      </c>
      <c r="B98" s="20" t="s">
        <v>126</v>
      </c>
      <c r="C98" s="20" t="s">
        <v>147</v>
      </c>
    </row>
    <row r="99" spans="1:3" x14ac:dyDescent="0.25">
      <c r="A99" s="19" t="s">
        <v>322</v>
      </c>
      <c r="B99" s="20" t="s">
        <v>126</v>
      </c>
      <c r="C99" s="20" t="s">
        <v>147</v>
      </c>
    </row>
    <row r="100" spans="1:3" x14ac:dyDescent="0.25">
      <c r="A100" s="19" t="s">
        <v>189</v>
      </c>
      <c r="B100" s="20" t="s">
        <v>147</v>
      </c>
      <c r="C100" s="20" t="s">
        <v>126</v>
      </c>
    </row>
    <row r="101" spans="1:3" x14ac:dyDescent="0.25">
      <c r="A101" s="19" t="s">
        <v>38</v>
      </c>
      <c r="B101" s="20" t="s">
        <v>126</v>
      </c>
      <c r="C101" s="20" t="s">
        <v>147</v>
      </c>
    </row>
    <row r="102" spans="1:3" x14ac:dyDescent="0.25">
      <c r="A102" s="19" t="s">
        <v>39</v>
      </c>
      <c r="B102" s="20" t="s">
        <v>126</v>
      </c>
      <c r="C102" s="20" t="s">
        <v>147</v>
      </c>
    </row>
    <row r="103" spans="1:3" x14ac:dyDescent="0.25">
      <c r="A103" s="19" t="s">
        <v>337</v>
      </c>
      <c r="B103" s="20" t="s">
        <v>147</v>
      </c>
      <c r="C103" s="20" t="s">
        <v>126</v>
      </c>
    </row>
    <row r="104" spans="1:3" x14ac:dyDescent="0.25">
      <c r="A104" s="19" t="s">
        <v>40</v>
      </c>
      <c r="B104" s="20" t="s">
        <v>126</v>
      </c>
      <c r="C104" s="20" t="s">
        <v>147</v>
      </c>
    </row>
    <row r="105" spans="1:3" x14ac:dyDescent="0.25">
      <c r="A105" s="19" t="s">
        <v>133</v>
      </c>
      <c r="B105" s="20" t="s">
        <v>126</v>
      </c>
      <c r="C105" s="20" t="s">
        <v>147</v>
      </c>
    </row>
    <row r="106" spans="1:3" x14ac:dyDescent="0.25">
      <c r="A106" s="19" t="s">
        <v>172</v>
      </c>
      <c r="B106" s="20" t="s">
        <v>126</v>
      </c>
      <c r="C106" s="20" t="s">
        <v>147</v>
      </c>
    </row>
    <row r="107" spans="1:3" x14ac:dyDescent="0.25">
      <c r="A107" s="19" t="s">
        <v>155</v>
      </c>
      <c r="B107" s="20" t="s">
        <v>126</v>
      </c>
      <c r="C107" s="20" t="s">
        <v>147</v>
      </c>
    </row>
    <row r="108" spans="1:3" x14ac:dyDescent="0.25">
      <c r="A108" s="19" t="s">
        <v>156</v>
      </c>
      <c r="B108" s="20" t="s">
        <v>126</v>
      </c>
      <c r="C108" s="20" t="s">
        <v>147</v>
      </c>
    </row>
    <row r="109" spans="1:3" x14ac:dyDescent="0.25">
      <c r="A109" s="19" t="s">
        <v>41</v>
      </c>
      <c r="B109" s="20" t="s">
        <v>126</v>
      </c>
      <c r="C109" s="20" t="s">
        <v>126</v>
      </c>
    </row>
    <row r="110" spans="1:3" x14ac:dyDescent="0.25">
      <c r="A110" s="19" t="s">
        <v>42</v>
      </c>
      <c r="B110" s="20" t="s">
        <v>126</v>
      </c>
      <c r="C110" s="20" t="s">
        <v>147</v>
      </c>
    </row>
    <row r="111" spans="1:3" x14ac:dyDescent="0.25">
      <c r="A111" s="19" t="s">
        <v>43</v>
      </c>
      <c r="B111" s="20" t="s">
        <v>126</v>
      </c>
      <c r="C111" s="20" t="s">
        <v>147</v>
      </c>
    </row>
    <row r="112" spans="1:3" x14ac:dyDescent="0.25">
      <c r="A112" s="19" t="s">
        <v>196</v>
      </c>
      <c r="B112" s="20" t="s">
        <v>147</v>
      </c>
      <c r="C112" s="20" t="s">
        <v>126</v>
      </c>
    </row>
    <row r="113" spans="1:3" x14ac:dyDescent="0.25">
      <c r="A113" s="19" t="s">
        <v>49</v>
      </c>
      <c r="B113" s="20" t="s">
        <v>126</v>
      </c>
      <c r="C113" s="20" t="s">
        <v>126</v>
      </c>
    </row>
    <row r="114" spans="1:3" x14ac:dyDescent="0.25">
      <c r="A114" s="19" t="s">
        <v>88</v>
      </c>
      <c r="B114" s="20" t="s">
        <v>126</v>
      </c>
      <c r="C114" s="20" t="s">
        <v>147</v>
      </c>
    </row>
    <row r="115" spans="1:3" x14ac:dyDescent="0.25">
      <c r="A115" s="19" t="s">
        <v>89</v>
      </c>
      <c r="B115" s="20" t="s">
        <v>126</v>
      </c>
      <c r="C115" s="20" t="s">
        <v>147</v>
      </c>
    </row>
    <row r="116" spans="1:3" x14ac:dyDescent="0.25">
      <c r="A116" s="19" t="s">
        <v>50</v>
      </c>
      <c r="B116" s="20" t="s">
        <v>126</v>
      </c>
      <c r="C116" s="20" t="s">
        <v>147</v>
      </c>
    </row>
    <row r="117" spans="1:3" x14ac:dyDescent="0.25">
      <c r="A117" s="19" t="s">
        <v>90</v>
      </c>
      <c r="B117" s="20" t="s">
        <v>126</v>
      </c>
      <c r="C117" s="20" t="s">
        <v>147</v>
      </c>
    </row>
    <row r="118" spans="1:3" x14ac:dyDescent="0.25">
      <c r="A118" s="19" t="s">
        <v>91</v>
      </c>
      <c r="B118" s="20" t="s">
        <v>126</v>
      </c>
      <c r="C118" s="20" t="s">
        <v>147</v>
      </c>
    </row>
    <row r="119" spans="1:3" x14ac:dyDescent="0.25">
      <c r="A119" s="19" t="s">
        <v>92</v>
      </c>
      <c r="B119" s="20" t="s">
        <v>126</v>
      </c>
      <c r="C119" s="20" t="s">
        <v>147</v>
      </c>
    </row>
    <row r="120" spans="1:3" x14ac:dyDescent="0.25">
      <c r="A120" s="19" t="s">
        <v>134</v>
      </c>
      <c r="B120" s="20" t="s">
        <v>126</v>
      </c>
      <c r="C120" s="20" t="s">
        <v>147</v>
      </c>
    </row>
    <row r="121" spans="1:3" x14ac:dyDescent="0.25">
      <c r="A121" s="19" t="s">
        <v>93</v>
      </c>
      <c r="B121" s="20" t="s">
        <v>126</v>
      </c>
      <c r="C121" s="20" t="s">
        <v>147</v>
      </c>
    </row>
    <row r="122" spans="1:3" x14ac:dyDescent="0.25">
      <c r="A122" s="19" t="s">
        <v>94</v>
      </c>
      <c r="B122" s="20" t="s">
        <v>126</v>
      </c>
      <c r="C122" s="20" t="s">
        <v>126</v>
      </c>
    </row>
    <row r="123" spans="1:3" x14ac:dyDescent="0.25">
      <c r="A123" s="19" t="s">
        <v>169</v>
      </c>
      <c r="B123" s="20" t="s">
        <v>126</v>
      </c>
      <c r="C123" s="20" t="s">
        <v>147</v>
      </c>
    </row>
    <row r="124" spans="1:3" x14ac:dyDescent="0.25">
      <c r="A124" s="19" t="s">
        <v>334</v>
      </c>
      <c r="B124" s="20" t="s">
        <v>147</v>
      </c>
      <c r="C124" s="20" t="s">
        <v>126</v>
      </c>
    </row>
    <row r="125" spans="1:3" x14ac:dyDescent="0.25">
      <c r="A125" s="19" t="s">
        <v>95</v>
      </c>
      <c r="B125" s="20" t="s">
        <v>126</v>
      </c>
      <c r="C125" s="20" t="s">
        <v>147</v>
      </c>
    </row>
    <row r="126" spans="1:3" x14ac:dyDescent="0.25">
      <c r="A126" s="19" t="s">
        <v>120</v>
      </c>
      <c r="B126" s="20" t="s">
        <v>126</v>
      </c>
      <c r="C126" s="20" t="s">
        <v>147</v>
      </c>
    </row>
    <row r="127" spans="1:3" x14ac:dyDescent="0.25">
      <c r="A127" s="19" t="s">
        <v>157</v>
      </c>
      <c r="B127" s="20" t="s">
        <v>126</v>
      </c>
      <c r="C127" s="20" t="s">
        <v>147</v>
      </c>
    </row>
    <row r="128" spans="1:3" x14ac:dyDescent="0.25">
      <c r="A128" s="19" t="s">
        <v>51</v>
      </c>
      <c r="B128" s="20" t="s">
        <v>126</v>
      </c>
      <c r="C128" s="20" t="s">
        <v>147</v>
      </c>
    </row>
    <row r="129" spans="1:3" x14ac:dyDescent="0.25">
      <c r="A129" s="19" t="s">
        <v>96</v>
      </c>
      <c r="B129" s="20" t="s">
        <v>126</v>
      </c>
      <c r="C129" s="20" t="s">
        <v>147</v>
      </c>
    </row>
    <row r="130" spans="1:3" x14ac:dyDescent="0.25">
      <c r="A130" s="19" t="s">
        <v>135</v>
      </c>
      <c r="B130" s="20" t="s">
        <v>126</v>
      </c>
      <c r="C130" s="20" t="s">
        <v>147</v>
      </c>
    </row>
    <row r="131" spans="1:3" x14ac:dyDescent="0.25">
      <c r="A131" s="19" t="s">
        <v>97</v>
      </c>
      <c r="B131" s="20" t="s">
        <v>126</v>
      </c>
      <c r="C131" s="20" t="s">
        <v>147</v>
      </c>
    </row>
    <row r="132" spans="1:3" x14ac:dyDescent="0.25">
      <c r="A132" s="19" t="s">
        <v>52</v>
      </c>
      <c r="B132" s="20" t="s">
        <v>126</v>
      </c>
      <c r="C132" s="20" t="s">
        <v>147</v>
      </c>
    </row>
    <row r="133" spans="1:3" x14ac:dyDescent="0.25">
      <c r="A133" s="19" t="s">
        <v>208</v>
      </c>
      <c r="B133" s="20" t="s">
        <v>147</v>
      </c>
      <c r="C133" s="20" t="s">
        <v>126</v>
      </c>
    </row>
    <row r="134" spans="1:3" x14ac:dyDescent="0.25">
      <c r="A134" s="19" t="s">
        <v>176</v>
      </c>
      <c r="B134" s="20" t="s">
        <v>147</v>
      </c>
      <c r="C134" s="20" t="s">
        <v>126</v>
      </c>
    </row>
    <row r="135" spans="1:3" x14ac:dyDescent="0.25">
      <c r="A135" s="19" t="s">
        <v>136</v>
      </c>
      <c r="B135" s="20" t="s">
        <v>126</v>
      </c>
      <c r="C135" s="20" t="s">
        <v>147</v>
      </c>
    </row>
    <row r="136" spans="1:3" x14ac:dyDescent="0.25">
      <c r="A136" s="19" t="s">
        <v>137</v>
      </c>
      <c r="B136" s="20" t="s">
        <v>126</v>
      </c>
      <c r="C136" s="20" t="s">
        <v>147</v>
      </c>
    </row>
    <row r="137" spans="1:3" x14ac:dyDescent="0.25">
      <c r="A137" s="19" t="s">
        <v>158</v>
      </c>
      <c r="B137" s="20" t="s">
        <v>126</v>
      </c>
      <c r="C137" s="20" t="s">
        <v>147</v>
      </c>
    </row>
    <row r="138" spans="1:3" x14ac:dyDescent="0.25">
      <c r="A138" s="19" t="s">
        <v>159</v>
      </c>
      <c r="B138" s="20" t="s">
        <v>126</v>
      </c>
      <c r="C138" s="20" t="s">
        <v>147</v>
      </c>
    </row>
    <row r="139" spans="1:3" x14ac:dyDescent="0.25">
      <c r="A139" s="19" t="s">
        <v>174</v>
      </c>
      <c r="B139" s="20" t="s">
        <v>147</v>
      </c>
      <c r="C139" s="20" t="s">
        <v>126</v>
      </c>
    </row>
    <row r="140" spans="1:3" x14ac:dyDescent="0.25">
      <c r="A140" s="19" t="s">
        <v>53</v>
      </c>
      <c r="B140" s="20" t="s">
        <v>126</v>
      </c>
      <c r="C140" s="20" t="s">
        <v>147</v>
      </c>
    </row>
    <row r="141" spans="1:3" x14ac:dyDescent="0.25">
      <c r="A141" s="19" t="s">
        <v>199</v>
      </c>
      <c r="B141" s="20" t="s">
        <v>147</v>
      </c>
      <c r="C141" s="20" t="s">
        <v>126</v>
      </c>
    </row>
    <row r="142" spans="1:3" x14ac:dyDescent="0.25">
      <c r="A142" s="19" t="s">
        <v>197</v>
      </c>
      <c r="B142" s="20" t="s">
        <v>147</v>
      </c>
      <c r="C142" s="20" t="s">
        <v>126</v>
      </c>
    </row>
    <row r="143" spans="1:3" x14ac:dyDescent="0.25">
      <c r="A143" s="19" t="s">
        <v>54</v>
      </c>
      <c r="B143" s="20" t="s">
        <v>126</v>
      </c>
      <c r="C143" s="20" t="s">
        <v>147</v>
      </c>
    </row>
    <row r="144" spans="1:3" x14ac:dyDescent="0.25">
      <c r="A144" s="19" t="s">
        <v>70</v>
      </c>
      <c r="B144" s="20" t="s">
        <v>126</v>
      </c>
      <c r="C144" s="20" t="s">
        <v>147</v>
      </c>
    </row>
    <row r="145" spans="1:3" x14ac:dyDescent="0.25">
      <c r="A145" s="19" t="s">
        <v>55</v>
      </c>
      <c r="B145" s="20" t="s">
        <v>126</v>
      </c>
      <c r="C145" s="20" t="s">
        <v>147</v>
      </c>
    </row>
    <row r="146" spans="1:3" x14ac:dyDescent="0.25">
      <c r="A146" s="19" t="s">
        <v>323</v>
      </c>
      <c r="B146" s="20" t="s">
        <v>126</v>
      </c>
      <c r="C146" s="20" t="s">
        <v>147</v>
      </c>
    </row>
    <row r="147" spans="1:3" x14ac:dyDescent="0.25">
      <c r="A147" s="19" t="s">
        <v>56</v>
      </c>
      <c r="B147" s="20" t="s">
        <v>126</v>
      </c>
      <c r="C147" s="20" t="s">
        <v>147</v>
      </c>
    </row>
    <row r="148" spans="1:3" x14ac:dyDescent="0.25">
      <c r="A148" s="19" t="s">
        <v>98</v>
      </c>
      <c r="B148" s="20" t="s">
        <v>126</v>
      </c>
      <c r="C148" s="20" t="s">
        <v>147</v>
      </c>
    </row>
    <row r="149" spans="1:3" x14ac:dyDescent="0.25">
      <c r="A149" s="19" t="s">
        <v>160</v>
      </c>
      <c r="B149" s="20" t="s">
        <v>126</v>
      </c>
      <c r="C149" s="20" t="s">
        <v>147</v>
      </c>
    </row>
    <row r="150" spans="1:3" x14ac:dyDescent="0.25">
      <c r="A150" s="19" t="s">
        <v>87</v>
      </c>
      <c r="B150" s="20" t="s">
        <v>126</v>
      </c>
      <c r="C150" s="20" t="s">
        <v>147</v>
      </c>
    </row>
    <row r="151" spans="1:3" x14ac:dyDescent="0.25">
      <c r="A151" s="19" t="s">
        <v>167</v>
      </c>
      <c r="B151" s="20" t="s">
        <v>126</v>
      </c>
      <c r="C151" s="20" t="s">
        <v>147</v>
      </c>
    </row>
    <row r="152" spans="1:3" x14ac:dyDescent="0.25">
      <c r="A152" s="19" t="s">
        <v>206</v>
      </c>
      <c r="B152" s="20" t="s">
        <v>147</v>
      </c>
      <c r="C152" s="20" t="s">
        <v>126</v>
      </c>
    </row>
    <row r="153" spans="1:3" x14ac:dyDescent="0.25">
      <c r="A153" s="19" t="s">
        <v>99</v>
      </c>
      <c r="B153" s="20" t="s">
        <v>126</v>
      </c>
      <c r="C153" s="20" t="s">
        <v>147</v>
      </c>
    </row>
    <row r="154" spans="1:3" x14ac:dyDescent="0.25">
      <c r="A154" s="19" t="s">
        <v>161</v>
      </c>
      <c r="B154" s="20" t="s">
        <v>126</v>
      </c>
      <c r="C154" s="20" t="s">
        <v>147</v>
      </c>
    </row>
    <row r="155" spans="1:3" x14ac:dyDescent="0.25">
      <c r="A155" s="19" t="s">
        <v>162</v>
      </c>
      <c r="B155" s="20" t="s">
        <v>126</v>
      </c>
      <c r="C155" s="20" t="s">
        <v>147</v>
      </c>
    </row>
    <row r="156" spans="1:3" x14ac:dyDescent="0.25">
      <c r="A156" s="19" t="s">
        <v>190</v>
      </c>
      <c r="B156" s="20" t="s">
        <v>147</v>
      </c>
      <c r="C156" s="20" t="s">
        <v>126</v>
      </c>
    </row>
    <row r="157" spans="1:3" x14ac:dyDescent="0.25">
      <c r="A157" s="19" t="s">
        <v>324</v>
      </c>
      <c r="B157" s="20" t="s">
        <v>126</v>
      </c>
      <c r="C157" s="20" t="s">
        <v>147</v>
      </c>
    </row>
    <row r="158" spans="1:3" x14ac:dyDescent="0.25">
      <c r="A158" s="19" t="s">
        <v>59</v>
      </c>
      <c r="B158" s="20" t="s">
        <v>126</v>
      </c>
      <c r="C158" s="20" t="s">
        <v>147</v>
      </c>
    </row>
    <row r="159" spans="1:3" x14ac:dyDescent="0.25">
      <c r="A159" s="19" t="s">
        <v>163</v>
      </c>
      <c r="B159" s="20" t="s">
        <v>126</v>
      </c>
      <c r="C159" s="20" t="s">
        <v>147</v>
      </c>
    </row>
    <row r="160" spans="1:3" x14ac:dyDescent="0.25">
      <c r="A160" s="19" t="s">
        <v>100</v>
      </c>
      <c r="B160" s="20" t="s">
        <v>126</v>
      </c>
      <c r="C160" s="20" t="s">
        <v>147</v>
      </c>
    </row>
    <row r="161" spans="1:3" x14ac:dyDescent="0.25">
      <c r="A161" s="19" t="s">
        <v>101</v>
      </c>
      <c r="B161" s="20" t="s">
        <v>126</v>
      </c>
      <c r="C161" s="20" t="s">
        <v>147</v>
      </c>
    </row>
    <row r="162" spans="1:3" x14ac:dyDescent="0.25">
      <c r="A162" s="19" t="s">
        <v>207</v>
      </c>
      <c r="B162" s="20" t="s">
        <v>147</v>
      </c>
      <c r="C162" s="20" t="s">
        <v>126</v>
      </c>
    </row>
    <row r="163" spans="1:3" x14ac:dyDescent="0.25">
      <c r="A163" s="19" t="s">
        <v>201</v>
      </c>
      <c r="B163" s="20" t="s">
        <v>147</v>
      </c>
      <c r="C163" s="20" t="s">
        <v>126</v>
      </c>
    </row>
    <row r="164" spans="1:3" x14ac:dyDescent="0.25">
      <c r="A164" s="19" t="s">
        <v>102</v>
      </c>
      <c r="B164" s="20" t="s">
        <v>126</v>
      </c>
      <c r="C164" s="20" t="s">
        <v>126</v>
      </c>
    </row>
    <row r="165" spans="1:3" x14ac:dyDescent="0.25">
      <c r="A165" s="19" t="s">
        <v>180</v>
      </c>
      <c r="B165" s="20" t="s">
        <v>147</v>
      </c>
      <c r="C165" s="20" t="s">
        <v>126</v>
      </c>
    </row>
    <row r="166" spans="1:3" x14ac:dyDescent="0.25">
      <c r="A166" s="19" t="s">
        <v>198</v>
      </c>
      <c r="B166" s="20" t="s">
        <v>147</v>
      </c>
      <c r="C166" s="20" t="s">
        <v>126</v>
      </c>
    </row>
    <row r="167" spans="1:3" x14ac:dyDescent="0.25">
      <c r="A167" s="19" t="s">
        <v>178</v>
      </c>
      <c r="B167" s="20" t="s">
        <v>147</v>
      </c>
      <c r="C167" s="20" t="s">
        <v>126</v>
      </c>
    </row>
    <row r="168" spans="1:3" x14ac:dyDescent="0.25">
      <c r="A168" s="19" t="s">
        <v>58</v>
      </c>
      <c r="B168" s="20" t="s">
        <v>126</v>
      </c>
      <c r="C168" s="20" t="s">
        <v>147</v>
      </c>
    </row>
    <row r="169" spans="1:3" x14ac:dyDescent="0.25">
      <c r="A169" s="19" t="s">
        <v>57</v>
      </c>
      <c r="B169" s="20" t="s">
        <v>126</v>
      </c>
      <c r="C169" s="20" t="s">
        <v>147</v>
      </c>
    </row>
    <row r="170" spans="1:3" x14ac:dyDescent="0.25">
      <c r="A170" s="19" t="s">
        <v>103</v>
      </c>
      <c r="B170" s="20" t="s">
        <v>126</v>
      </c>
      <c r="C170" s="20" t="s">
        <v>147</v>
      </c>
    </row>
    <row r="171" spans="1:3" x14ac:dyDescent="0.25">
      <c r="A171" s="19" t="s">
        <v>119</v>
      </c>
      <c r="B171" s="20" t="s">
        <v>126</v>
      </c>
      <c r="C171" s="20" t="s">
        <v>147</v>
      </c>
    </row>
    <row r="172" spans="1:3" x14ac:dyDescent="0.25">
      <c r="A172" s="19" t="s">
        <v>173</v>
      </c>
      <c r="B172" s="20" t="s">
        <v>126</v>
      </c>
      <c r="C172" s="20" t="s">
        <v>147</v>
      </c>
    </row>
    <row r="173" spans="1:3" x14ac:dyDescent="0.25">
      <c r="A173" s="19" t="s">
        <v>104</v>
      </c>
      <c r="B173" s="20" t="s">
        <v>126</v>
      </c>
      <c r="C173" s="20" t="s">
        <v>147</v>
      </c>
    </row>
    <row r="174" spans="1:3" x14ac:dyDescent="0.25">
      <c r="A174" s="19" t="s">
        <v>60</v>
      </c>
      <c r="B174" s="20" t="s">
        <v>126</v>
      </c>
      <c r="C174" s="20" t="s">
        <v>147</v>
      </c>
    </row>
    <row r="175" spans="1:3" x14ac:dyDescent="0.25">
      <c r="A175" s="19" t="s">
        <v>61</v>
      </c>
      <c r="B175" s="20" t="s">
        <v>126</v>
      </c>
      <c r="C175" s="20" t="s">
        <v>147</v>
      </c>
    </row>
    <row r="176" spans="1:3" x14ac:dyDescent="0.25">
      <c r="A176" s="19" t="s">
        <v>62</v>
      </c>
      <c r="B176" s="20" t="s">
        <v>126</v>
      </c>
      <c r="C176" s="20" t="s">
        <v>147</v>
      </c>
    </row>
    <row r="177" spans="1:3" x14ac:dyDescent="0.25">
      <c r="A177" s="19" t="s">
        <v>338</v>
      </c>
      <c r="B177" s="20" t="s">
        <v>147</v>
      </c>
      <c r="C177" s="20" t="s">
        <v>126</v>
      </c>
    </row>
    <row r="178" spans="1:3" x14ac:dyDescent="0.25">
      <c r="A178" s="19" t="s">
        <v>335</v>
      </c>
      <c r="B178" s="20" t="s">
        <v>147</v>
      </c>
      <c r="C178" s="20" t="s">
        <v>126</v>
      </c>
    </row>
    <row r="179" spans="1:3" x14ac:dyDescent="0.25">
      <c r="A179" s="19" t="s">
        <v>63</v>
      </c>
      <c r="B179" s="20" t="s">
        <v>126</v>
      </c>
      <c r="C179" s="20" t="s">
        <v>147</v>
      </c>
    </row>
    <row r="180" spans="1:3" x14ac:dyDescent="0.25">
      <c r="A180" s="19" t="s">
        <v>202</v>
      </c>
      <c r="B180" s="20" t="s">
        <v>147</v>
      </c>
      <c r="C180" s="20" t="s">
        <v>126</v>
      </c>
    </row>
    <row r="181" spans="1:3" x14ac:dyDescent="0.25">
      <c r="A181" s="19" t="s">
        <v>203</v>
      </c>
      <c r="B181" s="20" t="s">
        <v>147</v>
      </c>
      <c r="C181" s="20" t="s">
        <v>126</v>
      </c>
    </row>
    <row r="182" spans="1:3" x14ac:dyDescent="0.25">
      <c r="A182" s="19" t="s">
        <v>184</v>
      </c>
      <c r="B182" s="20" t="s">
        <v>147</v>
      </c>
      <c r="C182" s="20" t="s">
        <v>126</v>
      </c>
    </row>
    <row r="183" spans="1:3" x14ac:dyDescent="0.25">
      <c r="A183" s="19" t="s">
        <v>64</v>
      </c>
      <c r="B183" s="20" t="s">
        <v>126</v>
      </c>
      <c r="C183" s="20" t="s">
        <v>147</v>
      </c>
    </row>
    <row r="184" spans="1:3" x14ac:dyDescent="0.25">
      <c r="A184" s="19" t="s">
        <v>105</v>
      </c>
      <c r="B184" s="20" t="s">
        <v>126</v>
      </c>
      <c r="C184" s="20" t="s">
        <v>147</v>
      </c>
    </row>
    <row r="185" spans="1:3" x14ac:dyDescent="0.25">
      <c r="A185" s="19" t="s">
        <v>106</v>
      </c>
      <c r="B185" s="20" t="s">
        <v>126</v>
      </c>
      <c r="C185" s="20" t="s">
        <v>147</v>
      </c>
    </row>
    <row r="186" spans="1:3" x14ac:dyDescent="0.25">
      <c r="A186" s="19" t="s">
        <v>194</v>
      </c>
      <c r="B186" s="20" t="s">
        <v>147</v>
      </c>
      <c r="C186" s="20" t="s">
        <v>126</v>
      </c>
    </row>
    <row r="187" spans="1:3" x14ac:dyDescent="0.25">
      <c r="A187" s="19" t="s">
        <v>85</v>
      </c>
      <c r="B187" s="20" t="s">
        <v>126</v>
      </c>
      <c r="C187" s="20" t="s">
        <v>147</v>
      </c>
    </row>
    <row r="188" spans="1:3" x14ac:dyDescent="0.25">
      <c r="A188" s="19" t="s">
        <v>191</v>
      </c>
      <c r="B188" s="20" t="s">
        <v>147</v>
      </c>
      <c r="C188" s="20" t="s">
        <v>126</v>
      </c>
    </row>
    <row r="189" spans="1:3" x14ac:dyDescent="0.25">
      <c r="A189" s="19" t="s">
        <v>168</v>
      </c>
      <c r="B189" s="20" t="s">
        <v>126</v>
      </c>
      <c r="C189" s="20" t="s">
        <v>147</v>
      </c>
    </row>
    <row r="190" spans="1:3" x14ac:dyDescent="0.25">
      <c r="A190" s="19" t="s">
        <v>138</v>
      </c>
      <c r="B190" s="20" t="s">
        <v>126</v>
      </c>
      <c r="C190" s="20" t="s">
        <v>147</v>
      </c>
    </row>
    <row r="191" spans="1:3" x14ac:dyDescent="0.25">
      <c r="A191" s="19" t="s">
        <v>65</v>
      </c>
      <c r="B191" s="20" t="s">
        <v>126</v>
      </c>
      <c r="C191" s="20" t="s">
        <v>147</v>
      </c>
    </row>
    <row r="192" spans="1:3" x14ac:dyDescent="0.25">
      <c r="A192" s="19" t="s">
        <v>181</v>
      </c>
      <c r="B192" s="20" t="s">
        <v>147</v>
      </c>
      <c r="C192" s="20" t="s">
        <v>126</v>
      </c>
    </row>
    <row r="193" spans="1:3" x14ac:dyDescent="0.25">
      <c r="A193" s="19" t="s">
        <v>107</v>
      </c>
      <c r="B193" s="20" t="s">
        <v>126</v>
      </c>
      <c r="C193" s="20" t="s">
        <v>147</v>
      </c>
    </row>
    <row r="194" spans="1:3" x14ac:dyDescent="0.25">
      <c r="A194" s="19" t="s">
        <v>66</v>
      </c>
      <c r="B194" s="20" t="s">
        <v>126</v>
      </c>
      <c r="C194" s="20" t="s">
        <v>147</v>
      </c>
    </row>
    <row r="195" spans="1:3" x14ac:dyDescent="0.25">
      <c r="A195" s="19" t="s">
        <v>84</v>
      </c>
      <c r="B195" s="20" t="s">
        <v>126</v>
      </c>
      <c r="C195" s="20" t="s">
        <v>147</v>
      </c>
    </row>
    <row r="196" spans="1:3" x14ac:dyDescent="0.25">
      <c r="A196" s="19" t="s">
        <v>139</v>
      </c>
      <c r="B196" s="20" t="s">
        <v>126</v>
      </c>
      <c r="C196" s="20" t="s">
        <v>147</v>
      </c>
    </row>
    <row r="197" spans="1:3" x14ac:dyDescent="0.25">
      <c r="A197" s="19" t="s">
        <v>140</v>
      </c>
      <c r="B197" s="20" t="s">
        <v>126</v>
      </c>
      <c r="C197" s="20" t="s">
        <v>147</v>
      </c>
    </row>
    <row r="198" spans="1:3" x14ac:dyDescent="0.25">
      <c r="A198" s="19" t="s">
        <v>108</v>
      </c>
      <c r="B198" s="20" t="s">
        <v>126</v>
      </c>
      <c r="C198" s="20" t="s">
        <v>147</v>
      </c>
    </row>
    <row r="199" spans="1:3" x14ac:dyDescent="0.25">
      <c r="A199" s="19" t="s">
        <v>109</v>
      </c>
      <c r="B199" s="20" t="s">
        <v>126</v>
      </c>
      <c r="C199" s="20" t="s">
        <v>147</v>
      </c>
    </row>
    <row r="200" spans="1:3" x14ac:dyDescent="0.25">
      <c r="A200" s="19" t="s">
        <v>67</v>
      </c>
      <c r="B200" s="20" t="s">
        <v>126</v>
      </c>
      <c r="C200" s="20" t="s">
        <v>147</v>
      </c>
    </row>
    <row r="201" spans="1:3" x14ac:dyDescent="0.25">
      <c r="A201" s="19" t="s">
        <v>110</v>
      </c>
      <c r="B201" s="20" t="s">
        <v>126</v>
      </c>
      <c r="C201" s="20" t="s">
        <v>147</v>
      </c>
    </row>
    <row r="202" spans="1:3" x14ac:dyDescent="0.25">
      <c r="A202" s="19" t="s">
        <v>68</v>
      </c>
      <c r="B202" s="20" t="s">
        <v>126</v>
      </c>
      <c r="C202" s="20" t="s">
        <v>147</v>
      </c>
    </row>
    <row r="203" spans="1:3" x14ac:dyDescent="0.25">
      <c r="A203" s="19" t="s">
        <v>111</v>
      </c>
      <c r="B203" s="20" t="s">
        <v>126</v>
      </c>
      <c r="C203" s="20" t="s">
        <v>147</v>
      </c>
    </row>
    <row r="204" spans="1:3" x14ac:dyDescent="0.25">
      <c r="A204" s="19" t="s">
        <v>112</v>
      </c>
      <c r="B204" s="20" t="s">
        <v>126</v>
      </c>
      <c r="C204" s="20" t="s">
        <v>147</v>
      </c>
    </row>
    <row r="205" spans="1:3" x14ac:dyDescent="0.25">
      <c r="A205" s="19" t="s">
        <v>113</v>
      </c>
      <c r="B205" s="20" t="s">
        <v>126</v>
      </c>
      <c r="C205" s="20" t="s">
        <v>147</v>
      </c>
    </row>
    <row r="206" spans="1:3" x14ac:dyDescent="0.25">
      <c r="A206" s="19" t="s">
        <v>336</v>
      </c>
      <c r="B206" s="20" t="s">
        <v>147</v>
      </c>
      <c r="C206" s="20" t="s">
        <v>126</v>
      </c>
    </row>
    <row r="207" spans="1:3" x14ac:dyDescent="0.25">
      <c r="A207" s="19" t="s">
        <v>179</v>
      </c>
      <c r="B207" s="20" t="s">
        <v>147</v>
      </c>
      <c r="C207" s="20" t="s">
        <v>126</v>
      </c>
    </row>
    <row r="208" spans="1:3" x14ac:dyDescent="0.25">
      <c r="A208" s="19" t="s">
        <v>141</v>
      </c>
      <c r="B208" s="20" t="s">
        <v>126</v>
      </c>
      <c r="C208" s="20" t="s">
        <v>147</v>
      </c>
    </row>
    <row r="209" spans="1:3" x14ac:dyDescent="0.25">
      <c r="A209" s="19" t="s">
        <v>142</v>
      </c>
      <c r="B209" s="20" t="s">
        <v>126</v>
      </c>
      <c r="C209" s="20" t="s">
        <v>147</v>
      </c>
    </row>
    <row r="210" spans="1:3" x14ac:dyDescent="0.25">
      <c r="A210" s="19" t="s">
        <v>114</v>
      </c>
      <c r="B210" s="20" t="s">
        <v>126</v>
      </c>
      <c r="C210" s="20" t="s">
        <v>147</v>
      </c>
    </row>
    <row r="211" spans="1:3" x14ac:dyDescent="0.25">
      <c r="A211" s="19" t="s">
        <v>143</v>
      </c>
      <c r="B211" s="20" t="s">
        <v>126</v>
      </c>
      <c r="C211" s="20" t="s">
        <v>147</v>
      </c>
    </row>
    <row r="212" spans="1:3" x14ac:dyDescent="0.25">
      <c r="A212" s="19" t="s">
        <v>69</v>
      </c>
      <c r="B212" s="20" t="s">
        <v>126</v>
      </c>
      <c r="C212" s="20" t="s">
        <v>147</v>
      </c>
    </row>
    <row r="213" spans="1:3" x14ac:dyDescent="0.25">
      <c r="A213" s="19" t="s">
        <v>144</v>
      </c>
      <c r="B213" s="20" t="s">
        <v>126</v>
      </c>
      <c r="C213" s="20" t="s">
        <v>147</v>
      </c>
    </row>
    <row r="214" spans="1:3" x14ac:dyDescent="0.25">
      <c r="A214" s="19" t="s">
        <v>145</v>
      </c>
      <c r="B214" s="20" t="s">
        <v>126</v>
      </c>
      <c r="C214" s="20" t="s">
        <v>147</v>
      </c>
    </row>
    <row r="215" spans="1:3" x14ac:dyDescent="0.25">
      <c r="A215" s="19" t="s">
        <v>146</v>
      </c>
      <c r="B215" s="20" t="s">
        <v>126</v>
      </c>
      <c r="C215" s="20" t="s">
        <v>147</v>
      </c>
    </row>
  </sheetData>
  <sheetProtection algorithmName="SHA-512" hashValue="u4nR04DWHi6NC+9hPr/vd0u1TdTf/HQgnuY+rwh0Uw4WOOIUDyCfDFfZWqWgfp1rCawJ5i+4LzXBrpU2GR1XPQ==" saltValue="9KiMyyCxqWahC3eGEeSrnA==" spinCount="100000" sheet="1" objects="1" scenarios="1"/>
  <autoFilter ref="A1:C215">
    <sortState ref="A2:D216">
      <sortCondition ref="A1:A216"/>
    </sortState>
  </autoFilter>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E79"/>
  <sheetViews>
    <sheetView showGridLines="0" zoomScale="90" zoomScaleNormal="90" workbookViewId="0">
      <pane xSplit="2" ySplit="1" topLeftCell="C2" activePane="bottomRight" state="frozen"/>
      <selection pane="topRight" activeCell="C1" sqref="C1"/>
      <selection pane="bottomLeft" activeCell="A2" sqref="A2"/>
      <selection pane="bottomRight" activeCell="I54" sqref="I54"/>
    </sheetView>
  </sheetViews>
  <sheetFormatPr baseColWidth="10" defaultColWidth="11.42578125" defaultRowHeight="16.5" x14ac:dyDescent="0.3"/>
  <cols>
    <col min="1" max="1" width="11.7109375" style="3" customWidth="1"/>
    <col min="2" max="3" width="11.28515625" style="3" customWidth="1"/>
    <col min="4" max="16384" width="11.42578125" style="3"/>
  </cols>
  <sheetData>
    <row r="1" spans="1:31" ht="19.5" customHeight="1" x14ac:dyDescent="0.3">
      <c r="A1" s="95" t="s">
        <v>290</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row>
    <row r="2" spans="1:31" s="4" customFormat="1" x14ac:dyDescent="0.3">
      <c r="A2" s="7"/>
      <c r="B2" s="8" t="s">
        <v>259</v>
      </c>
      <c r="C2" s="8" t="s">
        <v>260</v>
      </c>
      <c r="D2" s="8" t="s">
        <v>261</v>
      </c>
      <c r="E2" s="8" t="s">
        <v>262</v>
      </c>
      <c r="F2" s="8" t="s">
        <v>263</v>
      </c>
      <c r="G2" s="8" t="s">
        <v>264</v>
      </c>
      <c r="H2" s="8" t="s">
        <v>265</v>
      </c>
      <c r="I2" s="8" t="s">
        <v>266</v>
      </c>
      <c r="J2" s="8" t="s">
        <v>267</v>
      </c>
      <c r="K2" s="8" t="s">
        <v>268</v>
      </c>
      <c r="L2" s="8" t="s">
        <v>269</v>
      </c>
      <c r="M2" s="8" t="s">
        <v>270</v>
      </c>
      <c r="N2" s="8" t="s">
        <v>271</v>
      </c>
      <c r="O2" s="8" t="s">
        <v>272</v>
      </c>
      <c r="P2" s="8" t="s">
        <v>273</v>
      </c>
      <c r="Q2" s="8" t="s">
        <v>274</v>
      </c>
      <c r="R2" s="8" t="s">
        <v>275</v>
      </c>
      <c r="S2" s="8" t="s">
        <v>276</v>
      </c>
      <c r="T2" s="8" t="s">
        <v>277</v>
      </c>
      <c r="U2" s="8" t="s">
        <v>278</v>
      </c>
      <c r="V2" s="8" t="s">
        <v>279</v>
      </c>
      <c r="W2" s="8" t="s">
        <v>280</v>
      </c>
      <c r="X2" s="8" t="s">
        <v>281</v>
      </c>
      <c r="Y2" s="8" t="s">
        <v>282</v>
      </c>
      <c r="Z2" s="8" t="s">
        <v>283</v>
      </c>
      <c r="AA2" s="8" t="s">
        <v>284</v>
      </c>
      <c r="AB2" s="8" t="s">
        <v>285</v>
      </c>
      <c r="AC2" s="8" t="s">
        <v>286</v>
      </c>
      <c r="AD2" s="8" t="s">
        <v>287</v>
      </c>
      <c r="AE2" s="8" t="s">
        <v>288</v>
      </c>
    </row>
    <row r="3" spans="1:31" x14ac:dyDescent="0.3">
      <c r="A3" s="9" t="s">
        <v>239</v>
      </c>
      <c r="B3" s="5" t="str">
        <f>IFERROR(VLOOKUP('Grille d''audit'!B4,'Med balance BR défavorable'!$A:$C,2,FALSE),"non")</f>
        <v>non</v>
      </c>
      <c r="C3" s="5" t="str">
        <f>IFERROR(VLOOKUP('Grille d''audit'!C4,'Med balance BR défavorable'!$A:$C,2,FALSE),"non")</f>
        <v>non</v>
      </c>
      <c r="D3" s="5" t="str">
        <f>IFERROR(VLOOKUP('Grille d''audit'!D4,'Med balance BR défavorable'!$A:$C,2,FALSE),"non")</f>
        <v>non</v>
      </c>
      <c r="E3" s="5" t="str">
        <f>IFERROR(VLOOKUP('Grille d''audit'!E4,'Med balance BR défavorable'!$A:$C,2,FALSE),"non")</f>
        <v>non</v>
      </c>
      <c r="F3" s="5" t="str">
        <f>IFERROR(VLOOKUP('Grille d''audit'!F4,'Med balance BR défavorable'!$A:$C,2,FALSE),"non")</f>
        <v>non</v>
      </c>
      <c r="G3" s="5" t="str">
        <f>IFERROR(VLOOKUP('Grille d''audit'!G4,'Med balance BR défavorable'!$A:$C,2,FALSE),"non")</f>
        <v>non</v>
      </c>
      <c r="H3" s="5" t="str">
        <f>IFERROR(VLOOKUP('Grille d''audit'!H4,'Med balance BR défavorable'!$A:$C,2,FALSE),"non")</f>
        <v>non</v>
      </c>
      <c r="I3" s="5" t="str">
        <f>IFERROR(VLOOKUP('Grille d''audit'!I4,'Med balance BR défavorable'!$A:$C,2,FALSE),"non")</f>
        <v>non</v>
      </c>
      <c r="J3" s="5" t="str">
        <f>IFERROR(VLOOKUP('Grille d''audit'!J4,'Med balance BR défavorable'!$A:$C,2,FALSE),"non")</f>
        <v>non</v>
      </c>
      <c r="K3" s="5" t="str">
        <f>IFERROR(VLOOKUP('Grille d''audit'!K4,'Med balance BR défavorable'!$A:$C,2,FALSE),"non")</f>
        <v>non</v>
      </c>
      <c r="L3" s="5" t="str">
        <f>IFERROR(VLOOKUP('Grille d''audit'!L4,'Med balance BR défavorable'!$A:$C,2,FALSE),"non")</f>
        <v>non</v>
      </c>
      <c r="M3" s="5" t="str">
        <f>IFERROR(VLOOKUP('Grille d''audit'!M4,'Med balance BR défavorable'!$A:$C,2,FALSE),"non")</f>
        <v>non</v>
      </c>
      <c r="N3" s="5" t="str">
        <f>IFERROR(VLOOKUP('Grille d''audit'!N4,'Med balance BR défavorable'!$A:$C,2,FALSE),"non")</f>
        <v>non</v>
      </c>
      <c r="O3" s="5" t="str">
        <f>IFERROR(VLOOKUP('Grille d''audit'!O4,'Med balance BR défavorable'!$A:$C,2,FALSE),"non")</f>
        <v>non</v>
      </c>
      <c r="P3" s="5" t="str">
        <f>IFERROR(VLOOKUP('Grille d''audit'!P4,'Med balance BR défavorable'!$A:$C,2,FALSE),"non")</f>
        <v>non</v>
      </c>
      <c r="Q3" s="5" t="str">
        <f>IFERROR(VLOOKUP('Grille d''audit'!Q4,'Med balance BR défavorable'!$A:$C,2,FALSE),"non")</f>
        <v>non</v>
      </c>
      <c r="R3" s="5" t="str">
        <f>IFERROR(VLOOKUP('Grille d''audit'!R4,'Med balance BR défavorable'!$A:$C,2,FALSE),"non")</f>
        <v>non</v>
      </c>
      <c r="S3" s="5" t="str">
        <f>IFERROR(VLOOKUP('Grille d''audit'!S4,'Med balance BR défavorable'!$A:$C,2,FALSE),"non")</f>
        <v>non</v>
      </c>
      <c r="T3" s="5" t="str">
        <f>IFERROR(VLOOKUP('Grille d''audit'!T4,'Med balance BR défavorable'!$A:$C,2,FALSE),"non")</f>
        <v>non</v>
      </c>
      <c r="U3" s="5" t="str">
        <f>IFERROR(VLOOKUP('Grille d''audit'!U4,'Med balance BR défavorable'!$A:$C,2,FALSE),"non")</f>
        <v>non</v>
      </c>
      <c r="V3" s="5" t="str">
        <f>IFERROR(VLOOKUP('Grille d''audit'!V4,'Med balance BR défavorable'!$A:$C,2,FALSE),"non")</f>
        <v>non</v>
      </c>
      <c r="W3" s="5" t="str">
        <f>IFERROR(VLOOKUP('Grille d''audit'!W4,'Med balance BR défavorable'!$A:$C,2,FALSE),"non")</f>
        <v>non</v>
      </c>
      <c r="X3" s="5" t="str">
        <f>IFERROR(VLOOKUP('Grille d''audit'!X4,'Med balance BR défavorable'!$A:$C,2,FALSE),"non")</f>
        <v>non</v>
      </c>
      <c r="Y3" s="5" t="str">
        <f>IFERROR(VLOOKUP('Grille d''audit'!Y4,'Med balance BR défavorable'!$A:$C,2,FALSE),"non")</f>
        <v>non</v>
      </c>
      <c r="Z3" s="5" t="str">
        <f>IFERROR(VLOOKUP('Grille d''audit'!Z4,'Med balance BR défavorable'!$A:$C,2,FALSE),"non")</f>
        <v>non</v>
      </c>
      <c r="AA3" s="5" t="str">
        <f>IFERROR(VLOOKUP('Grille d''audit'!AA4,'Med balance BR défavorable'!$A:$C,2,FALSE),"non")</f>
        <v>non</v>
      </c>
      <c r="AB3" s="5" t="str">
        <f>IFERROR(VLOOKUP('Grille d''audit'!AB4,'Med balance BR défavorable'!$A:$C,2,FALSE),"non")</f>
        <v>non</v>
      </c>
      <c r="AC3" s="5" t="str">
        <f>IFERROR(VLOOKUP('Grille d''audit'!AC4,'Med balance BR défavorable'!$A:$C,2,FALSE),"non")</f>
        <v>non</v>
      </c>
      <c r="AD3" s="5" t="str">
        <f>IFERROR(VLOOKUP('Grille d''audit'!AD4,'Med balance BR défavorable'!$A:$C,2,FALSE),"non")</f>
        <v>non</v>
      </c>
      <c r="AE3" s="5" t="str">
        <f>IFERROR(VLOOKUP('Grille d''audit'!AE4,'Med balance BR défavorable'!$A:$C,2,FALSE),"non")</f>
        <v>non</v>
      </c>
    </row>
    <row r="4" spans="1:31" x14ac:dyDescent="0.3">
      <c r="A4" s="9" t="s">
        <v>240</v>
      </c>
      <c r="B4" s="5" t="str">
        <f>IFERROR(VLOOKUP('Grille d''audit'!B5,'Med balance BR défavorable'!$A:$C,2,FALSE),"non")</f>
        <v>non</v>
      </c>
      <c r="C4" s="5" t="str">
        <f>IFERROR(VLOOKUP('Grille d''audit'!C5,'Med balance BR défavorable'!$A:$C,2,FALSE),"non")</f>
        <v>non</v>
      </c>
      <c r="D4" s="5" t="str">
        <f>IFERROR(VLOOKUP('Grille d''audit'!D5,'Med balance BR défavorable'!$A:$C,2,FALSE),"non")</f>
        <v>non</v>
      </c>
      <c r="E4" s="5" t="str">
        <f>IFERROR(VLOOKUP('Grille d''audit'!E5,'Med balance BR défavorable'!$A:$C,2,FALSE),"non")</f>
        <v>non</v>
      </c>
      <c r="F4" s="5" t="str">
        <f>IFERROR(VLOOKUP('Grille d''audit'!F5,'Med balance BR défavorable'!$A:$C,2,FALSE),"non")</f>
        <v>non</v>
      </c>
      <c r="G4" s="5" t="str">
        <f>IFERROR(VLOOKUP('Grille d''audit'!G5,'Med balance BR défavorable'!$A:$C,2,FALSE),"non")</f>
        <v>non</v>
      </c>
      <c r="H4" s="5" t="str">
        <f>IFERROR(VLOOKUP('Grille d''audit'!H5,'Med balance BR défavorable'!$A:$C,2,FALSE),"non")</f>
        <v>non</v>
      </c>
      <c r="I4" s="5" t="str">
        <f>IFERROR(VLOOKUP('Grille d''audit'!I5,'Med balance BR défavorable'!$A:$C,2,FALSE),"non")</f>
        <v>non</v>
      </c>
      <c r="J4" s="5" t="str">
        <f>IFERROR(VLOOKUP('Grille d''audit'!J5,'Med balance BR défavorable'!$A:$C,2,FALSE),"non")</f>
        <v>non</v>
      </c>
      <c r="K4" s="5" t="str">
        <f>IFERROR(VLOOKUP('Grille d''audit'!K5,'Med balance BR défavorable'!$A:$C,2,FALSE),"non")</f>
        <v>non</v>
      </c>
      <c r="L4" s="5" t="str">
        <f>IFERROR(VLOOKUP('Grille d''audit'!L5,'Med balance BR défavorable'!$A:$C,2,FALSE),"non")</f>
        <v>non</v>
      </c>
      <c r="M4" s="5" t="str">
        <f>IFERROR(VLOOKUP('Grille d''audit'!M5,'Med balance BR défavorable'!$A:$C,2,FALSE),"non")</f>
        <v>non</v>
      </c>
      <c r="N4" s="5" t="str">
        <f>IFERROR(VLOOKUP('Grille d''audit'!N5,'Med balance BR défavorable'!$A:$C,2,FALSE),"non")</f>
        <v>non</v>
      </c>
      <c r="O4" s="5" t="str">
        <f>IFERROR(VLOOKUP('Grille d''audit'!O5,'Med balance BR défavorable'!$A:$C,2,FALSE),"non")</f>
        <v>non</v>
      </c>
      <c r="P4" s="5" t="str">
        <f>IFERROR(VLOOKUP('Grille d''audit'!P5,'Med balance BR défavorable'!$A:$C,2,FALSE),"non")</f>
        <v>non</v>
      </c>
      <c r="Q4" s="5" t="str">
        <f>IFERROR(VLOOKUP('Grille d''audit'!Q5,'Med balance BR défavorable'!$A:$C,2,FALSE),"non")</f>
        <v>non</v>
      </c>
      <c r="R4" s="5" t="str">
        <f>IFERROR(VLOOKUP('Grille d''audit'!R5,'Med balance BR défavorable'!$A:$C,2,FALSE),"non")</f>
        <v>non</v>
      </c>
      <c r="S4" s="5" t="str">
        <f>IFERROR(VLOOKUP('Grille d''audit'!S5,'Med balance BR défavorable'!$A:$C,2,FALSE),"non")</f>
        <v>non</v>
      </c>
      <c r="T4" s="5" t="str">
        <f>IFERROR(VLOOKUP('Grille d''audit'!T5,'Med balance BR défavorable'!$A:$C,2,FALSE),"non")</f>
        <v>non</v>
      </c>
      <c r="U4" s="5" t="str">
        <f>IFERROR(VLOOKUP('Grille d''audit'!U5,'Med balance BR défavorable'!$A:$C,2,FALSE),"non")</f>
        <v>non</v>
      </c>
      <c r="V4" s="5" t="str">
        <f>IFERROR(VLOOKUP('Grille d''audit'!V5,'Med balance BR défavorable'!$A:$C,2,FALSE),"non")</f>
        <v>non</v>
      </c>
      <c r="W4" s="5" t="str">
        <f>IFERROR(VLOOKUP('Grille d''audit'!W5,'Med balance BR défavorable'!$A:$C,2,FALSE),"non")</f>
        <v>non</v>
      </c>
      <c r="X4" s="5" t="str">
        <f>IFERROR(VLOOKUP('Grille d''audit'!X5,'Med balance BR défavorable'!$A:$C,2,FALSE),"non")</f>
        <v>non</v>
      </c>
      <c r="Y4" s="5" t="str">
        <f>IFERROR(VLOOKUP('Grille d''audit'!Y5,'Med balance BR défavorable'!$A:$C,2,FALSE),"non")</f>
        <v>non</v>
      </c>
      <c r="Z4" s="5" t="str">
        <f>IFERROR(VLOOKUP('Grille d''audit'!Z5,'Med balance BR défavorable'!$A:$C,2,FALSE),"non")</f>
        <v>non</v>
      </c>
      <c r="AA4" s="5" t="str">
        <f>IFERROR(VLOOKUP('Grille d''audit'!AA5,'Med balance BR défavorable'!$A:$C,2,FALSE),"non")</f>
        <v>non</v>
      </c>
      <c r="AB4" s="5" t="str">
        <f>IFERROR(VLOOKUP('Grille d''audit'!AB5,'Med balance BR défavorable'!$A:$C,2,FALSE),"non")</f>
        <v>non</v>
      </c>
      <c r="AC4" s="5" t="str">
        <f>IFERROR(VLOOKUP('Grille d''audit'!AC5,'Med balance BR défavorable'!$A:$C,2,FALSE),"non")</f>
        <v>non</v>
      </c>
      <c r="AD4" s="5" t="str">
        <f>IFERROR(VLOOKUP('Grille d''audit'!AD5,'Med balance BR défavorable'!$A:$C,2,FALSE),"non")</f>
        <v>non</v>
      </c>
      <c r="AE4" s="5" t="str">
        <f>IFERROR(VLOOKUP('Grille d''audit'!AE5,'Med balance BR défavorable'!$A:$C,2,FALSE),"non")</f>
        <v>non</v>
      </c>
    </row>
    <row r="5" spans="1:31" x14ac:dyDescent="0.3">
      <c r="A5" s="9" t="s">
        <v>241</v>
      </c>
      <c r="B5" s="5" t="str">
        <f>IFERROR(VLOOKUP('Grille d''audit'!B6,'Med balance BR défavorable'!$A:$C,2,FALSE),"non")</f>
        <v>non</v>
      </c>
      <c r="C5" s="5" t="str">
        <f>IFERROR(VLOOKUP('Grille d''audit'!C6,'Med balance BR défavorable'!$A:$C,2,FALSE),"non")</f>
        <v>non</v>
      </c>
      <c r="D5" s="5" t="str">
        <f>IFERROR(VLOOKUP('Grille d''audit'!D6,'Med balance BR défavorable'!$A:$C,2,FALSE),"non")</f>
        <v>non</v>
      </c>
      <c r="E5" s="5" t="str">
        <f>IFERROR(VLOOKUP('Grille d''audit'!E6,'Med balance BR défavorable'!$A:$C,2,FALSE),"non")</f>
        <v>non</v>
      </c>
      <c r="F5" s="5" t="str">
        <f>IFERROR(VLOOKUP('Grille d''audit'!F6,'Med balance BR défavorable'!$A:$C,2,FALSE),"non")</f>
        <v>non</v>
      </c>
      <c r="G5" s="5" t="str">
        <f>IFERROR(VLOOKUP('Grille d''audit'!G6,'Med balance BR défavorable'!$A:$C,2,FALSE),"non")</f>
        <v>non</v>
      </c>
      <c r="H5" s="5" t="str">
        <f>IFERROR(VLOOKUP('Grille d''audit'!H6,'Med balance BR défavorable'!$A:$C,2,FALSE),"non")</f>
        <v>non</v>
      </c>
      <c r="I5" s="5" t="str">
        <f>IFERROR(VLOOKUP('Grille d''audit'!I6,'Med balance BR défavorable'!$A:$C,2,FALSE),"non")</f>
        <v>non</v>
      </c>
      <c r="J5" s="5" t="str">
        <f>IFERROR(VLOOKUP('Grille d''audit'!J6,'Med balance BR défavorable'!$A:$C,2,FALSE),"non")</f>
        <v>non</v>
      </c>
      <c r="K5" s="5" t="str">
        <f>IFERROR(VLOOKUP('Grille d''audit'!K6,'Med balance BR défavorable'!$A:$C,2,FALSE),"non")</f>
        <v>non</v>
      </c>
      <c r="L5" s="5" t="str">
        <f>IFERROR(VLOOKUP('Grille d''audit'!L6,'Med balance BR défavorable'!$A:$C,2,FALSE),"non")</f>
        <v>non</v>
      </c>
      <c r="M5" s="5" t="str">
        <f>IFERROR(VLOOKUP('Grille d''audit'!M6,'Med balance BR défavorable'!$A:$C,2,FALSE),"non")</f>
        <v>non</v>
      </c>
      <c r="N5" s="5" t="str">
        <f>IFERROR(VLOOKUP('Grille d''audit'!N6,'Med balance BR défavorable'!$A:$C,2,FALSE),"non")</f>
        <v>non</v>
      </c>
      <c r="O5" s="5" t="str">
        <f>IFERROR(VLOOKUP('Grille d''audit'!O6,'Med balance BR défavorable'!$A:$C,2,FALSE),"non")</f>
        <v>non</v>
      </c>
      <c r="P5" s="5" t="str">
        <f>IFERROR(VLOOKUP('Grille d''audit'!P6,'Med balance BR défavorable'!$A:$C,2,FALSE),"non")</f>
        <v>non</v>
      </c>
      <c r="Q5" s="5" t="str">
        <f>IFERROR(VLOOKUP('Grille d''audit'!Q6,'Med balance BR défavorable'!$A:$C,2,FALSE),"non")</f>
        <v>non</v>
      </c>
      <c r="R5" s="5" t="str">
        <f>IFERROR(VLOOKUP('Grille d''audit'!R6,'Med balance BR défavorable'!$A:$C,2,FALSE),"non")</f>
        <v>non</v>
      </c>
      <c r="S5" s="5" t="str">
        <f>IFERROR(VLOOKUP('Grille d''audit'!S6,'Med balance BR défavorable'!$A:$C,2,FALSE),"non")</f>
        <v>non</v>
      </c>
      <c r="T5" s="5" t="str">
        <f>IFERROR(VLOOKUP('Grille d''audit'!T6,'Med balance BR défavorable'!$A:$C,2,FALSE),"non")</f>
        <v>non</v>
      </c>
      <c r="U5" s="5" t="str">
        <f>IFERROR(VLOOKUP('Grille d''audit'!U6,'Med balance BR défavorable'!$A:$C,2,FALSE),"non")</f>
        <v>non</v>
      </c>
      <c r="V5" s="5" t="str">
        <f>IFERROR(VLOOKUP('Grille d''audit'!V6,'Med balance BR défavorable'!$A:$C,2,FALSE),"non")</f>
        <v>non</v>
      </c>
      <c r="W5" s="5" t="str">
        <f>IFERROR(VLOOKUP('Grille d''audit'!W6,'Med balance BR défavorable'!$A:$C,2,FALSE),"non")</f>
        <v>non</v>
      </c>
      <c r="X5" s="5" t="str">
        <f>IFERROR(VLOOKUP('Grille d''audit'!X6,'Med balance BR défavorable'!$A:$C,2,FALSE),"non")</f>
        <v>non</v>
      </c>
      <c r="Y5" s="5" t="str">
        <f>IFERROR(VLOOKUP('Grille d''audit'!Y6,'Med balance BR défavorable'!$A:$C,2,FALSE),"non")</f>
        <v>non</v>
      </c>
      <c r="Z5" s="5" t="str">
        <f>IFERROR(VLOOKUP('Grille d''audit'!Z6,'Med balance BR défavorable'!$A:$C,2,FALSE),"non")</f>
        <v>non</v>
      </c>
      <c r="AA5" s="5" t="str">
        <f>IFERROR(VLOOKUP('Grille d''audit'!AA6,'Med balance BR défavorable'!$A:$C,2,FALSE),"non")</f>
        <v>non</v>
      </c>
      <c r="AB5" s="5" t="str">
        <f>IFERROR(VLOOKUP('Grille d''audit'!AB6,'Med balance BR défavorable'!$A:$C,2,FALSE),"non")</f>
        <v>non</v>
      </c>
      <c r="AC5" s="5" t="str">
        <f>IFERROR(VLOOKUP('Grille d''audit'!AC6,'Med balance BR défavorable'!$A:$C,2,FALSE),"non")</f>
        <v>non</v>
      </c>
      <c r="AD5" s="5" t="str">
        <f>IFERROR(VLOOKUP('Grille d''audit'!AD6,'Med balance BR défavorable'!$A:$C,2,FALSE),"non")</f>
        <v>non</v>
      </c>
      <c r="AE5" s="5" t="str">
        <f>IFERROR(VLOOKUP('Grille d''audit'!AE6,'Med balance BR défavorable'!$A:$C,2,FALSE),"non")</f>
        <v>non</v>
      </c>
    </row>
    <row r="6" spans="1:31" x14ac:dyDescent="0.3">
      <c r="A6" s="9" t="s">
        <v>242</v>
      </c>
      <c r="B6" s="5" t="str">
        <f>IFERROR(VLOOKUP('Grille d''audit'!B7,'Med balance BR défavorable'!$A:$C,2,FALSE),"non")</f>
        <v>non</v>
      </c>
      <c r="C6" s="5" t="str">
        <f>IFERROR(VLOOKUP('Grille d''audit'!C7,'Med balance BR défavorable'!$A:$C,2,FALSE),"non")</f>
        <v>non</v>
      </c>
      <c r="D6" s="5" t="str">
        <f>IFERROR(VLOOKUP('Grille d''audit'!D7,'Med balance BR défavorable'!$A:$C,2,FALSE),"non")</f>
        <v>non</v>
      </c>
      <c r="E6" s="5" t="str">
        <f>IFERROR(VLOOKUP('Grille d''audit'!E7,'Med balance BR défavorable'!$A:$C,2,FALSE),"non")</f>
        <v>non</v>
      </c>
      <c r="F6" s="5" t="str">
        <f>IFERROR(VLOOKUP('Grille d''audit'!F7,'Med balance BR défavorable'!$A:$C,2,FALSE),"non")</f>
        <v>non</v>
      </c>
      <c r="G6" s="5" t="str">
        <f>IFERROR(VLOOKUP('Grille d''audit'!G7,'Med balance BR défavorable'!$A:$C,2,FALSE),"non")</f>
        <v>non</v>
      </c>
      <c r="H6" s="5" t="str">
        <f>IFERROR(VLOOKUP('Grille d''audit'!H7,'Med balance BR défavorable'!$A:$C,2,FALSE),"non")</f>
        <v>non</v>
      </c>
      <c r="I6" s="5" t="str">
        <f>IFERROR(VLOOKUP('Grille d''audit'!I7,'Med balance BR défavorable'!$A:$C,2,FALSE),"non")</f>
        <v>non</v>
      </c>
      <c r="J6" s="5" t="str">
        <f>IFERROR(VLOOKUP('Grille d''audit'!J7,'Med balance BR défavorable'!$A:$C,2,FALSE),"non")</f>
        <v>non</v>
      </c>
      <c r="K6" s="5" t="str">
        <f>IFERROR(VLOOKUP('Grille d''audit'!K7,'Med balance BR défavorable'!$A:$C,2,FALSE),"non")</f>
        <v>non</v>
      </c>
      <c r="L6" s="5" t="str">
        <f>IFERROR(VLOOKUP('Grille d''audit'!L7,'Med balance BR défavorable'!$A:$C,2,FALSE),"non")</f>
        <v>non</v>
      </c>
      <c r="M6" s="5" t="str">
        <f>IFERROR(VLOOKUP('Grille d''audit'!M7,'Med balance BR défavorable'!$A:$C,2,FALSE),"non")</f>
        <v>non</v>
      </c>
      <c r="N6" s="5" t="str">
        <f>IFERROR(VLOOKUP('Grille d''audit'!N7,'Med balance BR défavorable'!$A:$C,2,FALSE),"non")</f>
        <v>non</v>
      </c>
      <c r="O6" s="5" t="str">
        <f>IFERROR(VLOOKUP('Grille d''audit'!O7,'Med balance BR défavorable'!$A:$C,2,FALSE),"non")</f>
        <v>non</v>
      </c>
      <c r="P6" s="5" t="str">
        <f>IFERROR(VLOOKUP('Grille d''audit'!P7,'Med balance BR défavorable'!$A:$C,2,FALSE),"non")</f>
        <v>non</v>
      </c>
      <c r="Q6" s="5" t="str">
        <f>IFERROR(VLOOKUP('Grille d''audit'!Q7,'Med balance BR défavorable'!$A:$C,2,FALSE),"non")</f>
        <v>non</v>
      </c>
      <c r="R6" s="5" t="str">
        <f>IFERROR(VLOOKUP('Grille d''audit'!R7,'Med balance BR défavorable'!$A:$C,2,FALSE),"non")</f>
        <v>non</v>
      </c>
      <c r="S6" s="5" t="str">
        <f>IFERROR(VLOOKUP('Grille d''audit'!S7,'Med balance BR défavorable'!$A:$C,2,FALSE),"non")</f>
        <v>non</v>
      </c>
      <c r="T6" s="5" t="str">
        <f>IFERROR(VLOOKUP('Grille d''audit'!T7,'Med balance BR défavorable'!$A:$C,2,FALSE),"non")</f>
        <v>non</v>
      </c>
      <c r="U6" s="5" t="str">
        <f>IFERROR(VLOOKUP('Grille d''audit'!U7,'Med balance BR défavorable'!$A:$C,2,FALSE),"non")</f>
        <v>non</v>
      </c>
      <c r="V6" s="5" t="str">
        <f>IFERROR(VLOOKUP('Grille d''audit'!V7,'Med balance BR défavorable'!$A:$C,2,FALSE),"non")</f>
        <v>non</v>
      </c>
      <c r="W6" s="5" t="str">
        <f>IFERROR(VLOOKUP('Grille d''audit'!W7,'Med balance BR défavorable'!$A:$C,2,FALSE),"non")</f>
        <v>non</v>
      </c>
      <c r="X6" s="5" t="str">
        <f>IFERROR(VLOOKUP('Grille d''audit'!X7,'Med balance BR défavorable'!$A:$C,2,FALSE),"non")</f>
        <v>non</v>
      </c>
      <c r="Y6" s="5" t="str">
        <f>IFERROR(VLOOKUP('Grille d''audit'!Y7,'Med balance BR défavorable'!$A:$C,2,FALSE),"non")</f>
        <v>non</v>
      </c>
      <c r="Z6" s="5" t="str">
        <f>IFERROR(VLOOKUP('Grille d''audit'!Z7,'Med balance BR défavorable'!$A:$C,2,FALSE),"non")</f>
        <v>non</v>
      </c>
      <c r="AA6" s="5" t="str">
        <f>IFERROR(VLOOKUP('Grille d''audit'!AA7,'Med balance BR défavorable'!$A:$C,2,FALSE),"non")</f>
        <v>non</v>
      </c>
      <c r="AB6" s="5" t="str">
        <f>IFERROR(VLOOKUP('Grille d''audit'!AB7,'Med balance BR défavorable'!$A:$C,2,FALSE),"non")</f>
        <v>non</v>
      </c>
      <c r="AC6" s="5" t="str">
        <f>IFERROR(VLOOKUP('Grille d''audit'!AC7,'Med balance BR défavorable'!$A:$C,2,FALSE),"non")</f>
        <v>non</v>
      </c>
      <c r="AD6" s="5" t="str">
        <f>IFERROR(VLOOKUP('Grille d''audit'!AD7,'Med balance BR défavorable'!$A:$C,2,FALSE),"non")</f>
        <v>non</v>
      </c>
      <c r="AE6" s="5" t="str">
        <f>IFERROR(VLOOKUP('Grille d''audit'!AE7,'Med balance BR défavorable'!$A:$C,2,FALSE),"non")</f>
        <v>non</v>
      </c>
    </row>
    <row r="7" spans="1:31" x14ac:dyDescent="0.3">
      <c r="A7" s="9" t="s">
        <v>243</v>
      </c>
      <c r="B7" s="5" t="str">
        <f>IFERROR(VLOOKUP('Grille d''audit'!B8,'Med balance BR défavorable'!$A:$C,2,FALSE),"non")</f>
        <v>non</v>
      </c>
      <c r="C7" s="5" t="str">
        <f>IFERROR(VLOOKUP('Grille d''audit'!C8,'Med balance BR défavorable'!$A:$C,2,FALSE),"non")</f>
        <v>non</v>
      </c>
      <c r="D7" s="5" t="str">
        <f>IFERROR(VLOOKUP('Grille d''audit'!D8,'Med balance BR défavorable'!$A:$C,2,FALSE),"non")</f>
        <v>non</v>
      </c>
      <c r="E7" s="5" t="str">
        <f>IFERROR(VLOOKUP('Grille d''audit'!E8,'Med balance BR défavorable'!$A:$C,2,FALSE),"non")</f>
        <v>non</v>
      </c>
      <c r="F7" s="5" t="str">
        <f>IFERROR(VLOOKUP('Grille d''audit'!F8,'Med balance BR défavorable'!$A:$C,2,FALSE),"non")</f>
        <v>non</v>
      </c>
      <c r="G7" s="5" t="str">
        <f>IFERROR(VLOOKUP('Grille d''audit'!G8,'Med balance BR défavorable'!$A:$C,2,FALSE),"non")</f>
        <v>non</v>
      </c>
      <c r="H7" s="5" t="str">
        <f>IFERROR(VLOOKUP('Grille d''audit'!H8,'Med balance BR défavorable'!$A:$C,2,FALSE),"non")</f>
        <v>non</v>
      </c>
      <c r="I7" s="5" t="str">
        <f>IFERROR(VLOOKUP('Grille d''audit'!I8,'Med balance BR défavorable'!$A:$C,2,FALSE),"non")</f>
        <v>non</v>
      </c>
      <c r="J7" s="5" t="str">
        <f>IFERROR(VLOOKUP('Grille d''audit'!J8,'Med balance BR défavorable'!$A:$C,2,FALSE),"non")</f>
        <v>non</v>
      </c>
      <c r="K7" s="5" t="str">
        <f>IFERROR(VLOOKUP('Grille d''audit'!K8,'Med balance BR défavorable'!$A:$C,2,FALSE),"non")</f>
        <v>non</v>
      </c>
      <c r="L7" s="5" t="str">
        <f>IFERROR(VLOOKUP('Grille d''audit'!L8,'Med balance BR défavorable'!$A:$C,2,FALSE),"non")</f>
        <v>non</v>
      </c>
      <c r="M7" s="5" t="str">
        <f>IFERROR(VLOOKUP('Grille d''audit'!M8,'Med balance BR défavorable'!$A:$C,2,FALSE),"non")</f>
        <v>non</v>
      </c>
      <c r="N7" s="5" t="str">
        <f>IFERROR(VLOOKUP('Grille d''audit'!N8,'Med balance BR défavorable'!$A:$C,2,FALSE),"non")</f>
        <v>non</v>
      </c>
      <c r="O7" s="5" t="str">
        <f>IFERROR(VLOOKUP('Grille d''audit'!O8,'Med balance BR défavorable'!$A:$C,2,FALSE),"non")</f>
        <v>non</v>
      </c>
      <c r="P7" s="5" t="str">
        <f>IFERROR(VLOOKUP('Grille d''audit'!P8,'Med balance BR défavorable'!$A:$C,2,FALSE),"non")</f>
        <v>non</v>
      </c>
      <c r="Q7" s="5" t="str">
        <f>IFERROR(VLOOKUP('Grille d''audit'!Q8,'Med balance BR défavorable'!$A:$C,2,FALSE),"non")</f>
        <v>non</v>
      </c>
      <c r="R7" s="5" t="str">
        <f>IFERROR(VLOOKUP('Grille d''audit'!R8,'Med balance BR défavorable'!$A:$C,2,FALSE),"non")</f>
        <v>non</v>
      </c>
      <c r="S7" s="5" t="str">
        <f>IFERROR(VLOOKUP('Grille d''audit'!S8,'Med balance BR défavorable'!$A:$C,2,FALSE),"non")</f>
        <v>non</v>
      </c>
      <c r="T7" s="5" t="str">
        <f>IFERROR(VLOOKUP('Grille d''audit'!T8,'Med balance BR défavorable'!$A:$C,2,FALSE),"non")</f>
        <v>non</v>
      </c>
      <c r="U7" s="5" t="str">
        <f>IFERROR(VLOOKUP('Grille d''audit'!U8,'Med balance BR défavorable'!$A:$C,2,FALSE),"non")</f>
        <v>non</v>
      </c>
      <c r="V7" s="5" t="str">
        <f>IFERROR(VLOOKUP('Grille d''audit'!V8,'Med balance BR défavorable'!$A:$C,2,FALSE),"non")</f>
        <v>non</v>
      </c>
      <c r="W7" s="5" t="str">
        <f>IFERROR(VLOOKUP('Grille d''audit'!W8,'Med balance BR défavorable'!$A:$C,2,FALSE),"non")</f>
        <v>non</v>
      </c>
      <c r="X7" s="5" t="str">
        <f>IFERROR(VLOOKUP('Grille d''audit'!X8,'Med balance BR défavorable'!$A:$C,2,FALSE),"non")</f>
        <v>non</v>
      </c>
      <c r="Y7" s="5" t="str">
        <f>IFERROR(VLOOKUP('Grille d''audit'!Y8,'Med balance BR défavorable'!$A:$C,2,FALSE),"non")</f>
        <v>non</v>
      </c>
      <c r="Z7" s="5" t="str">
        <f>IFERROR(VLOOKUP('Grille d''audit'!Z8,'Med balance BR défavorable'!$A:$C,2,FALSE),"non")</f>
        <v>non</v>
      </c>
      <c r="AA7" s="5" t="str">
        <f>IFERROR(VLOOKUP('Grille d''audit'!AA8,'Med balance BR défavorable'!$A:$C,2,FALSE),"non")</f>
        <v>non</v>
      </c>
      <c r="AB7" s="5" t="str">
        <f>IFERROR(VLOOKUP('Grille d''audit'!AB8,'Med balance BR défavorable'!$A:$C,2,FALSE),"non")</f>
        <v>non</v>
      </c>
      <c r="AC7" s="5" t="str">
        <f>IFERROR(VLOOKUP('Grille d''audit'!AC8,'Med balance BR défavorable'!$A:$C,2,FALSE),"non")</f>
        <v>non</v>
      </c>
      <c r="AD7" s="5" t="str">
        <f>IFERROR(VLOOKUP('Grille d''audit'!AD8,'Med balance BR défavorable'!$A:$C,2,FALSE),"non")</f>
        <v>non</v>
      </c>
      <c r="AE7" s="5" t="str">
        <f>IFERROR(VLOOKUP('Grille d''audit'!AE8,'Med balance BR défavorable'!$A:$C,2,FALSE),"non")</f>
        <v>non</v>
      </c>
    </row>
    <row r="8" spans="1:31" x14ac:dyDescent="0.3">
      <c r="A8" s="9" t="s">
        <v>244</v>
      </c>
      <c r="B8" s="5" t="str">
        <f>IFERROR(VLOOKUP('Grille d''audit'!B9,'Med balance BR défavorable'!$A:$C,2,FALSE),"non")</f>
        <v>non</v>
      </c>
      <c r="C8" s="5" t="str">
        <f>IFERROR(VLOOKUP('Grille d''audit'!C9,'Med balance BR défavorable'!$A:$C,2,FALSE),"non")</f>
        <v>non</v>
      </c>
      <c r="D8" s="5" t="str">
        <f>IFERROR(VLOOKUP('Grille d''audit'!D9,'Med balance BR défavorable'!$A:$C,2,FALSE),"non")</f>
        <v>non</v>
      </c>
      <c r="E8" s="5" t="str">
        <f>IFERROR(VLOOKUP('Grille d''audit'!E9,'Med balance BR défavorable'!$A:$C,2,FALSE),"non")</f>
        <v>non</v>
      </c>
      <c r="F8" s="5" t="str">
        <f>IFERROR(VLOOKUP('Grille d''audit'!F9,'Med balance BR défavorable'!$A:$C,2,FALSE),"non")</f>
        <v>non</v>
      </c>
      <c r="G8" s="5" t="str">
        <f>IFERROR(VLOOKUP('Grille d''audit'!G9,'Med balance BR défavorable'!$A:$C,2,FALSE),"non")</f>
        <v>non</v>
      </c>
      <c r="H8" s="5" t="str">
        <f>IFERROR(VLOOKUP('Grille d''audit'!H9,'Med balance BR défavorable'!$A:$C,2,FALSE),"non")</f>
        <v>non</v>
      </c>
      <c r="I8" s="5" t="str">
        <f>IFERROR(VLOOKUP('Grille d''audit'!I9,'Med balance BR défavorable'!$A:$C,2,FALSE),"non")</f>
        <v>non</v>
      </c>
      <c r="J8" s="5" t="str">
        <f>IFERROR(VLOOKUP('Grille d''audit'!J9,'Med balance BR défavorable'!$A:$C,2,FALSE),"non")</f>
        <v>non</v>
      </c>
      <c r="K8" s="5" t="str">
        <f>IFERROR(VLOOKUP('Grille d''audit'!K9,'Med balance BR défavorable'!$A:$C,2,FALSE),"non")</f>
        <v>non</v>
      </c>
      <c r="L8" s="5" t="str">
        <f>IFERROR(VLOOKUP('Grille d''audit'!L9,'Med balance BR défavorable'!$A:$C,2,FALSE),"non")</f>
        <v>non</v>
      </c>
      <c r="M8" s="5" t="str">
        <f>IFERROR(VLOOKUP('Grille d''audit'!M9,'Med balance BR défavorable'!$A:$C,2,FALSE),"non")</f>
        <v>non</v>
      </c>
      <c r="N8" s="5" t="str">
        <f>IFERROR(VLOOKUP('Grille d''audit'!N9,'Med balance BR défavorable'!$A:$C,2,FALSE),"non")</f>
        <v>non</v>
      </c>
      <c r="O8" s="5" t="str">
        <f>IFERROR(VLOOKUP('Grille d''audit'!O9,'Med balance BR défavorable'!$A:$C,2,FALSE),"non")</f>
        <v>non</v>
      </c>
      <c r="P8" s="5" t="str">
        <f>IFERROR(VLOOKUP('Grille d''audit'!P9,'Med balance BR défavorable'!$A:$C,2,FALSE),"non")</f>
        <v>non</v>
      </c>
      <c r="Q8" s="5" t="str">
        <f>IFERROR(VLOOKUP('Grille d''audit'!Q9,'Med balance BR défavorable'!$A:$C,2,FALSE),"non")</f>
        <v>non</v>
      </c>
      <c r="R8" s="5" t="str">
        <f>IFERROR(VLOOKUP('Grille d''audit'!R9,'Med balance BR défavorable'!$A:$C,2,FALSE),"non")</f>
        <v>non</v>
      </c>
      <c r="S8" s="5" t="str">
        <f>IFERROR(VLOOKUP('Grille d''audit'!S9,'Med balance BR défavorable'!$A:$C,2,FALSE),"non")</f>
        <v>non</v>
      </c>
      <c r="T8" s="5" t="str">
        <f>IFERROR(VLOOKUP('Grille d''audit'!T9,'Med balance BR défavorable'!$A:$C,2,FALSE),"non")</f>
        <v>non</v>
      </c>
      <c r="U8" s="5" t="str">
        <f>IFERROR(VLOOKUP('Grille d''audit'!U9,'Med balance BR défavorable'!$A:$C,2,FALSE),"non")</f>
        <v>non</v>
      </c>
      <c r="V8" s="5" t="str">
        <f>IFERROR(VLOOKUP('Grille d''audit'!V9,'Med balance BR défavorable'!$A:$C,2,FALSE),"non")</f>
        <v>non</v>
      </c>
      <c r="W8" s="5" t="str">
        <f>IFERROR(VLOOKUP('Grille d''audit'!W9,'Med balance BR défavorable'!$A:$C,2,FALSE),"non")</f>
        <v>non</v>
      </c>
      <c r="X8" s="5" t="str">
        <f>IFERROR(VLOOKUP('Grille d''audit'!X9,'Med balance BR défavorable'!$A:$C,2,FALSE),"non")</f>
        <v>non</v>
      </c>
      <c r="Y8" s="5" t="str">
        <f>IFERROR(VLOOKUP('Grille d''audit'!Y9,'Med balance BR défavorable'!$A:$C,2,FALSE),"non")</f>
        <v>non</v>
      </c>
      <c r="Z8" s="5" t="str">
        <f>IFERROR(VLOOKUP('Grille d''audit'!Z9,'Med balance BR défavorable'!$A:$C,2,FALSE),"non")</f>
        <v>non</v>
      </c>
      <c r="AA8" s="5" t="str">
        <f>IFERROR(VLOOKUP('Grille d''audit'!AA9,'Med balance BR défavorable'!$A:$C,2,FALSE),"non")</f>
        <v>non</v>
      </c>
      <c r="AB8" s="5" t="str">
        <f>IFERROR(VLOOKUP('Grille d''audit'!AB9,'Med balance BR défavorable'!$A:$C,2,FALSE),"non")</f>
        <v>non</v>
      </c>
      <c r="AC8" s="5" t="str">
        <f>IFERROR(VLOOKUP('Grille d''audit'!AC9,'Med balance BR défavorable'!$A:$C,2,FALSE),"non")</f>
        <v>non</v>
      </c>
      <c r="AD8" s="5" t="str">
        <f>IFERROR(VLOOKUP('Grille d''audit'!AD9,'Med balance BR défavorable'!$A:$C,2,FALSE),"non")</f>
        <v>non</v>
      </c>
      <c r="AE8" s="5" t="str">
        <f>IFERROR(VLOOKUP('Grille d''audit'!AE9,'Med balance BR défavorable'!$A:$C,2,FALSE),"non")</f>
        <v>non</v>
      </c>
    </row>
    <row r="9" spans="1:31" x14ac:dyDescent="0.3">
      <c r="A9" s="9" t="s">
        <v>245</v>
      </c>
      <c r="B9" s="5" t="str">
        <f>IFERROR(VLOOKUP('Grille d''audit'!B10,'Med balance BR défavorable'!$A:$C,2,FALSE),"non")</f>
        <v>non</v>
      </c>
      <c r="C9" s="5" t="str">
        <f>IFERROR(VLOOKUP('Grille d''audit'!C10,'Med balance BR défavorable'!$A:$C,2,FALSE),"non")</f>
        <v>non</v>
      </c>
      <c r="D9" s="5" t="str">
        <f>IFERROR(VLOOKUP('Grille d''audit'!D10,'Med balance BR défavorable'!$A:$C,2,FALSE),"non")</f>
        <v>non</v>
      </c>
      <c r="E9" s="5" t="str">
        <f>IFERROR(VLOOKUP('Grille d''audit'!E10,'Med balance BR défavorable'!$A:$C,2,FALSE),"non")</f>
        <v>non</v>
      </c>
      <c r="F9" s="5" t="str">
        <f>IFERROR(VLOOKUP('Grille d''audit'!F10,'Med balance BR défavorable'!$A:$C,2,FALSE),"non")</f>
        <v>non</v>
      </c>
      <c r="G9" s="5" t="str">
        <f>IFERROR(VLOOKUP('Grille d''audit'!G10,'Med balance BR défavorable'!$A:$C,2,FALSE),"non")</f>
        <v>non</v>
      </c>
      <c r="H9" s="5" t="str">
        <f>IFERROR(VLOOKUP('Grille d''audit'!H10,'Med balance BR défavorable'!$A:$C,2,FALSE),"non")</f>
        <v>non</v>
      </c>
      <c r="I9" s="5" t="str">
        <f>IFERROR(VLOOKUP('Grille d''audit'!I10,'Med balance BR défavorable'!$A:$C,2,FALSE),"non")</f>
        <v>non</v>
      </c>
      <c r="J9" s="5" t="str">
        <f>IFERROR(VLOOKUP('Grille d''audit'!J10,'Med balance BR défavorable'!$A:$C,2,FALSE),"non")</f>
        <v>non</v>
      </c>
      <c r="K9" s="5" t="str">
        <f>IFERROR(VLOOKUP('Grille d''audit'!K10,'Med balance BR défavorable'!$A:$C,2,FALSE),"non")</f>
        <v>non</v>
      </c>
      <c r="L9" s="5" t="str">
        <f>IFERROR(VLOOKUP('Grille d''audit'!L10,'Med balance BR défavorable'!$A:$C,2,FALSE),"non")</f>
        <v>non</v>
      </c>
      <c r="M9" s="5" t="str">
        <f>IFERROR(VLOOKUP('Grille d''audit'!M10,'Med balance BR défavorable'!$A:$C,2,FALSE),"non")</f>
        <v>non</v>
      </c>
      <c r="N9" s="5" t="str">
        <f>IFERROR(VLOOKUP('Grille d''audit'!N10,'Med balance BR défavorable'!$A:$C,2,FALSE),"non")</f>
        <v>non</v>
      </c>
      <c r="O9" s="5" t="str">
        <f>IFERROR(VLOOKUP('Grille d''audit'!O10,'Med balance BR défavorable'!$A:$C,2,FALSE),"non")</f>
        <v>non</v>
      </c>
      <c r="P9" s="5" t="str">
        <f>IFERROR(VLOOKUP('Grille d''audit'!P10,'Med balance BR défavorable'!$A:$C,2,FALSE),"non")</f>
        <v>non</v>
      </c>
      <c r="Q9" s="5" t="str">
        <f>IFERROR(VLOOKUP('Grille d''audit'!Q10,'Med balance BR défavorable'!$A:$C,2,FALSE),"non")</f>
        <v>non</v>
      </c>
      <c r="R9" s="5" t="str">
        <f>IFERROR(VLOOKUP('Grille d''audit'!R10,'Med balance BR défavorable'!$A:$C,2,FALSE),"non")</f>
        <v>non</v>
      </c>
      <c r="S9" s="5" t="str">
        <f>IFERROR(VLOOKUP('Grille d''audit'!S10,'Med balance BR défavorable'!$A:$C,2,FALSE),"non")</f>
        <v>non</v>
      </c>
      <c r="T9" s="5" t="str">
        <f>IFERROR(VLOOKUP('Grille d''audit'!T10,'Med balance BR défavorable'!$A:$C,2,FALSE),"non")</f>
        <v>non</v>
      </c>
      <c r="U9" s="5" t="str">
        <f>IFERROR(VLOOKUP('Grille d''audit'!U10,'Med balance BR défavorable'!$A:$C,2,FALSE),"non")</f>
        <v>non</v>
      </c>
      <c r="V9" s="5" t="str">
        <f>IFERROR(VLOOKUP('Grille d''audit'!V10,'Med balance BR défavorable'!$A:$C,2,FALSE),"non")</f>
        <v>non</v>
      </c>
      <c r="W9" s="5" t="str">
        <f>IFERROR(VLOOKUP('Grille d''audit'!W10,'Med balance BR défavorable'!$A:$C,2,FALSE),"non")</f>
        <v>non</v>
      </c>
      <c r="X9" s="5" t="str">
        <f>IFERROR(VLOOKUP('Grille d''audit'!X10,'Med balance BR défavorable'!$A:$C,2,FALSE),"non")</f>
        <v>non</v>
      </c>
      <c r="Y9" s="5" t="str">
        <f>IFERROR(VLOOKUP('Grille d''audit'!Y10,'Med balance BR défavorable'!$A:$C,2,FALSE),"non")</f>
        <v>non</v>
      </c>
      <c r="Z9" s="5" t="str">
        <f>IFERROR(VLOOKUP('Grille d''audit'!Z10,'Med balance BR défavorable'!$A:$C,2,FALSE),"non")</f>
        <v>non</v>
      </c>
      <c r="AA9" s="5" t="str">
        <f>IFERROR(VLOOKUP('Grille d''audit'!AA10,'Med balance BR défavorable'!$A:$C,2,FALSE),"non")</f>
        <v>non</v>
      </c>
      <c r="AB9" s="5" t="str">
        <f>IFERROR(VLOOKUP('Grille d''audit'!AB10,'Med balance BR défavorable'!$A:$C,2,FALSE),"non")</f>
        <v>non</v>
      </c>
      <c r="AC9" s="5" t="str">
        <f>IFERROR(VLOOKUP('Grille d''audit'!AC10,'Med balance BR défavorable'!$A:$C,2,FALSE),"non")</f>
        <v>non</v>
      </c>
      <c r="AD9" s="5" t="str">
        <f>IFERROR(VLOOKUP('Grille d''audit'!AD10,'Med balance BR défavorable'!$A:$C,2,FALSE),"non")</f>
        <v>non</v>
      </c>
      <c r="AE9" s="5" t="str">
        <f>IFERROR(VLOOKUP('Grille d''audit'!AE10,'Med balance BR défavorable'!$A:$C,2,FALSE),"non")</f>
        <v>non</v>
      </c>
    </row>
    <row r="10" spans="1:31" x14ac:dyDescent="0.3">
      <c r="A10" s="9" t="s">
        <v>246</v>
      </c>
      <c r="B10" s="5" t="str">
        <f>IFERROR(VLOOKUP('Grille d''audit'!B11,'Med balance BR défavorable'!$A:$C,2,FALSE),"non")</f>
        <v>non</v>
      </c>
      <c r="C10" s="5" t="str">
        <f>IFERROR(VLOOKUP('Grille d''audit'!C11,'Med balance BR défavorable'!$A:$C,2,FALSE),"non")</f>
        <v>non</v>
      </c>
      <c r="D10" s="5" t="str">
        <f>IFERROR(VLOOKUP('Grille d''audit'!D11,'Med balance BR défavorable'!$A:$C,2,FALSE),"non")</f>
        <v>non</v>
      </c>
      <c r="E10" s="5" t="str">
        <f>IFERROR(VLOOKUP('Grille d''audit'!E11,'Med balance BR défavorable'!$A:$C,2,FALSE),"non")</f>
        <v>non</v>
      </c>
      <c r="F10" s="5" t="str">
        <f>IFERROR(VLOOKUP('Grille d''audit'!F11,'Med balance BR défavorable'!$A:$C,2,FALSE),"non")</f>
        <v>non</v>
      </c>
      <c r="G10" s="5" t="str">
        <f>IFERROR(VLOOKUP('Grille d''audit'!G11,'Med balance BR défavorable'!$A:$C,2,FALSE),"non")</f>
        <v>non</v>
      </c>
      <c r="H10" s="5" t="str">
        <f>IFERROR(VLOOKUP('Grille d''audit'!H11,'Med balance BR défavorable'!$A:$C,2,FALSE),"non")</f>
        <v>non</v>
      </c>
      <c r="I10" s="5" t="str">
        <f>IFERROR(VLOOKUP('Grille d''audit'!I11,'Med balance BR défavorable'!$A:$C,2,FALSE),"non")</f>
        <v>non</v>
      </c>
      <c r="J10" s="5" t="str">
        <f>IFERROR(VLOOKUP('Grille d''audit'!J11,'Med balance BR défavorable'!$A:$C,2,FALSE),"non")</f>
        <v>non</v>
      </c>
      <c r="K10" s="5" t="str">
        <f>IFERROR(VLOOKUP('Grille d''audit'!K11,'Med balance BR défavorable'!$A:$C,2,FALSE),"non")</f>
        <v>non</v>
      </c>
      <c r="L10" s="5" t="str">
        <f>IFERROR(VLOOKUP('Grille d''audit'!L11,'Med balance BR défavorable'!$A:$C,2,FALSE),"non")</f>
        <v>non</v>
      </c>
      <c r="M10" s="5" t="str">
        <f>IFERROR(VLOOKUP('Grille d''audit'!M11,'Med balance BR défavorable'!$A:$C,2,FALSE),"non")</f>
        <v>non</v>
      </c>
      <c r="N10" s="5" t="str">
        <f>IFERROR(VLOOKUP('Grille d''audit'!N11,'Med balance BR défavorable'!$A:$C,2,FALSE),"non")</f>
        <v>non</v>
      </c>
      <c r="O10" s="5" t="str">
        <f>IFERROR(VLOOKUP('Grille d''audit'!O11,'Med balance BR défavorable'!$A:$C,2,FALSE),"non")</f>
        <v>non</v>
      </c>
      <c r="P10" s="5" t="str">
        <f>IFERROR(VLOOKUP('Grille d''audit'!P11,'Med balance BR défavorable'!$A:$C,2,FALSE),"non")</f>
        <v>non</v>
      </c>
      <c r="Q10" s="5" t="str">
        <f>IFERROR(VLOOKUP('Grille d''audit'!Q11,'Med balance BR défavorable'!$A:$C,2,FALSE),"non")</f>
        <v>non</v>
      </c>
      <c r="R10" s="5" t="str">
        <f>IFERROR(VLOOKUP('Grille d''audit'!R11,'Med balance BR défavorable'!$A:$C,2,FALSE),"non")</f>
        <v>non</v>
      </c>
      <c r="S10" s="5" t="str">
        <f>IFERROR(VLOOKUP('Grille d''audit'!S11,'Med balance BR défavorable'!$A:$C,2,FALSE),"non")</f>
        <v>non</v>
      </c>
      <c r="T10" s="5" t="str">
        <f>IFERROR(VLOOKUP('Grille d''audit'!T11,'Med balance BR défavorable'!$A:$C,2,FALSE),"non")</f>
        <v>non</v>
      </c>
      <c r="U10" s="5" t="str">
        <f>IFERROR(VLOOKUP('Grille d''audit'!U11,'Med balance BR défavorable'!$A:$C,2,FALSE),"non")</f>
        <v>non</v>
      </c>
      <c r="V10" s="5" t="str">
        <f>IFERROR(VLOOKUP('Grille d''audit'!V11,'Med balance BR défavorable'!$A:$C,2,FALSE),"non")</f>
        <v>non</v>
      </c>
      <c r="W10" s="5" t="str">
        <f>IFERROR(VLOOKUP('Grille d''audit'!W11,'Med balance BR défavorable'!$A:$C,2,FALSE),"non")</f>
        <v>non</v>
      </c>
      <c r="X10" s="5" t="str">
        <f>IFERROR(VLOOKUP('Grille d''audit'!X11,'Med balance BR défavorable'!$A:$C,2,FALSE),"non")</f>
        <v>non</v>
      </c>
      <c r="Y10" s="5" t="str">
        <f>IFERROR(VLOOKUP('Grille d''audit'!Y11,'Med balance BR défavorable'!$A:$C,2,FALSE),"non")</f>
        <v>non</v>
      </c>
      <c r="Z10" s="5" t="str">
        <f>IFERROR(VLOOKUP('Grille d''audit'!Z11,'Med balance BR défavorable'!$A:$C,2,FALSE),"non")</f>
        <v>non</v>
      </c>
      <c r="AA10" s="5" t="str">
        <f>IFERROR(VLOOKUP('Grille d''audit'!AA11,'Med balance BR défavorable'!$A:$C,2,FALSE),"non")</f>
        <v>non</v>
      </c>
      <c r="AB10" s="5" t="str">
        <f>IFERROR(VLOOKUP('Grille d''audit'!AB11,'Med balance BR défavorable'!$A:$C,2,FALSE),"non")</f>
        <v>non</v>
      </c>
      <c r="AC10" s="5" t="str">
        <f>IFERROR(VLOOKUP('Grille d''audit'!AC11,'Med balance BR défavorable'!$A:$C,2,FALSE),"non")</f>
        <v>non</v>
      </c>
      <c r="AD10" s="5" t="str">
        <f>IFERROR(VLOOKUP('Grille d''audit'!AD11,'Med balance BR défavorable'!$A:$C,2,FALSE),"non")</f>
        <v>non</v>
      </c>
      <c r="AE10" s="5" t="str">
        <f>IFERROR(VLOOKUP('Grille d''audit'!AE11,'Med balance BR défavorable'!$A:$C,2,FALSE),"non")</f>
        <v>non</v>
      </c>
    </row>
    <row r="11" spans="1:31" x14ac:dyDescent="0.3">
      <c r="A11" s="9" t="s">
        <v>247</v>
      </c>
      <c r="B11" s="5" t="str">
        <f>IFERROR(VLOOKUP('Grille d''audit'!B12,'Med balance BR défavorable'!$A:$C,2,FALSE),"non")</f>
        <v>non</v>
      </c>
      <c r="C11" s="5" t="str">
        <f>IFERROR(VLOOKUP('Grille d''audit'!C12,'Med balance BR défavorable'!$A:$C,2,FALSE),"non")</f>
        <v>non</v>
      </c>
      <c r="D11" s="5" t="str">
        <f>IFERROR(VLOOKUP('Grille d''audit'!D12,'Med balance BR défavorable'!$A:$C,2,FALSE),"non")</f>
        <v>non</v>
      </c>
      <c r="E11" s="5" t="str">
        <f>IFERROR(VLOOKUP('Grille d''audit'!E12,'Med balance BR défavorable'!$A:$C,2,FALSE),"non")</f>
        <v>non</v>
      </c>
      <c r="F11" s="5" t="str">
        <f>IFERROR(VLOOKUP('Grille d''audit'!F12,'Med balance BR défavorable'!$A:$C,2,FALSE),"non")</f>
        <v>non</v>
      </c>
      <c r="G11" s="5" t="str">
        <f>IFERROR(VLOOKUP('Grille d''audit'!G12,'Med balance BR défavorable'!$A:$C,2,FALSE),"non")</f>
        <v>non</v>
      </c>
      <c r="H11" s="5" t="str">
        <f>IFERROR(VLOOKUP('Grille d''audit'!H12,'Med balance BR défavorable'!$A:$C,2,FALSE),"non")</f>
        <v>non</v>
      </c>
      <c r="I11" s="5" t="str">
        <f>IFERROR(VLOOKUP('Grille d''audit'!I12,'Med balance BR défavorable'!$A:$C,2,FALSE),"non")</f>
        <v>non</v>
      </c>
      <c r="J11" s="5" t="str">
        <f>IFERROR(VLOOKUP('Grille d''audit'!J12,'Med balance BR défavorable'!$A:$C,2,FALSE),"non")</f>
        <v>non</v>
      </c>
      <c r="K11" s="5" t="str">
        <f>IFERROR(VLOOKUP('Grille d''audit'!K12,'Med balance BR défavorable'!$A:$C,2,FALSE),"non")</f>
        <v>non</v>
      </c>
      <c r="L11" s="5" t="str">
        <f>IFERROR(VLOOKUP('Grille d''audit'!L12,'Med balance BR défavorable'!$A:$C,2,FALSE),"non")</f>
        <v>non</v>
      </c>
      <c r="M11" s="5" t="str">
        <f>IFERROR(VLOOKUP('Grille d''audit'!M12,'Med balance BR défavorable'!$A:$C,2,FALSE),"non")</f>
        <v>non</v>
      </c>
      <c r="N11" s="5" t="str">
        <f>IFERROR(VLOOKUP('Grille d''audit'!N12,'Med balance BR défavorable'!$A:$C,2,FALSE),"non")</f>
        <v>non</v>
      </c>
      <c r="O11" s="5" t="str">
        <f>IFERROR(VLOOKUP('Grille d''audit'!O12,'Med balance BR défavorable'!$A:$C,2,FALSE),"non")</f>
        <v>non</v>
      </c>
      <c r="P11" s="5" t="str">
        <f>IFERROR(VLOOKUP('Grille d''audit'!P12,'Med balance BR défavorable'!$A:$C,2,FALSE),"non")</f>
        <v>non</v>
      </c>
      <c r="Q11" s="5" t="str">
        <f>IFERROR(VLOOKUP('Grille d''audit'!Q12,'Med balance BR défavorable'!$A:$C,2,FALSE),"non")</f>
        <v>non</v>
      </c>
      <c r="R11" s="5" t="str">
        <f>IFERROR(VLOOKUP('Grille d''audit'!R12,'Med balance BR défavorable'!$A:$C,2,FALSE),"non")</f>
        <v>non</v>
      </c>
      <c r="S11" s="5" t="str">
        <f>IFERROR(VLOOKUP('Grille d''audit'!S12,'Med balance BR défavorable'!$A:$C,2,FALSE),"non")</f>
        <v>non</v>
      </c>
      <c r="T11" s="5" t="str">
        <f>IFERROR(VLOOKUP('Grille d''audit'!T12,'Med balance BR défavorable'!$A:$C,2,FALSE),"non")</f>
        <v>non</v>
      </c>
      <c r="U11" s="5" t="str">
        <f>IFERROR(VLOOKUP('Grille d''audit'!U12,'Med balance BR défavorable'!$A:$C,2,FALSE),"non")</f>
        <v>non</v>
      </c>
      <c r="V11" s="5" t="str">
        <f>IFERROR(VLOOKUP('Grille d''audit'!V12,'Med balance BR défavorable'!$A:$C,2,FALSE),"non")</f>
        <v>non</v>
      </c>
      <c r="W11" s="5" t="str">
        <f>IFERROR(VLOOKUP('Grille d''audit'!W12,'Med balance BR défavorable'!$A:$C,2,FALSE),"non")</f>
        <v>non</v>
      </c>
      <c r="X11" s="5" t="str">
        <f>IFERROR(VLOOKUP('Grille d''audit'!X12,'Med balance BR défavorable'!$A:$C,2,FALSE),"non")</f>
        <v>non</v>
      </c>
      <c r="Y11" s="5" t="str">
        <f>IFERROR(VLOOKUP('Grille d''audit'!Y12,'Med balance BR défavorable'!$A:$C,2,FALSE),"non")</f>
        <v>non</v>
      </c>
      <c r="Z11" s="5" t="str">
        <f>IFERROR(VLOOKUP('Grille d''audit'!Z12,'Med balance BR défavorable'!$A:$C,2,FALSE),"non")</f>
        <v>non</v>
      </c>
      <c r="AA11" s="5" t="str">
        <f>IFERROR(VLOOKUP('Grille d''audit'!AA12,'Med balance BR défavorable'!$A:$C,2,FALSE),"non")</f>
        <v>non</v>
      </c>
      <c r="AB11" s="5" t="str">
        <f>IFERROR(VLOOKUP('Grille d''audit'!AB12,'Med balance BR défavorable'!$A:$C,2,FALSE),"non")</f>
        <v>non</v>
      </c>
      <c r="AC11" s="5" t="str">
        <f>IFERROR(VLOOKUP('Grille d''audit'!AC12,'Med balance BR défavorable'!$A:$C,2,FALSE),"non")</f>
        <v>non</v>
      </c>
      <c r="AD11" s="5" t="str">
        <f>IFERROR(VLOOKUP('Grille d''audit'!AD12,'Med balance BR défavorable'!$A:$C,2,FALSE),"non")</f>
        <v>non</v>
      </c>
      <c r="AE11" s="5" t="str">
        <f>IFERROR(VLOOKUP('Grille d''audit'!AE12,'Med balance BR défavorable'!$A:$C,2,FALSE),"non")</f>
        <v>non</v>
      </c>
    </row>
    <row r="12" spans="1:31" x14ac:dyDescent="0.3">
      <c r="A12" s="9" t="s">
        <v>248</v>
      </c>
      <c r="B12" s="5" t="str">
        <f>IFERROR(VLOOKUP('Grille d''audit'!B13,'Med balance BR défavorable'!$A:$C,2,FALSE),"non")</f>
        <v>non</v>
      </c>
      <c r="C12" s="5" t="str">
        <f>IFERROR(VLOOKUP('Grille d''audit'!C13,'Med balance BR défavorable'!$A:$C,2,FALSE),"non")</f>
        <v>non</v>
      </c>
      <c r="D12" s="5" t="str">
        <f>IFERROR(VLOOKUP('Grille d''audit'!D13,'Med balance BR défavorable'!$A:$C,2,FALSE),"non")</f>
        <v>non</v>
      </c>
      <c r="E12" s="5" t="str">
        <f>IFERROR(VLOOKUP('Grille d''audit'!E13,'Med balance BR défavorable'!$A:$C,2,FALSE),"non")</f>
        <v>non</v>
      </c>
      <c r="F12" s="5" t="str">
        <f>IFERROR(VLOOKUP('Grille d''audit'!F13,'Med balance BR défavorable'!$A:$C,2,FALSE),"non")</f>
        <v>non</v>
      </c>
      <c r="G12" s="5" t="str">
        <f>IFERROR(VLOOKUP('Grille d''audit'!G13,'Med balance BR défavorable'!$A:$C,2,FALSE),"non")</f>
        <v>non</v>
      </c>
      <c r="H12" s="5" t="str">
        <f>IFERROR(VLOOKUP('Grille d''audit'!H13,'Med balance BR défavorable'!$A:$C,2,FALSE),"non")</f>
        <v>non</v>
      </c>
      <c r="I12" s="5" t="str">
        <f>IFERROR(VLOOKUP('Grille d''audit'!I13,'Med balance BR défavorable'!$A:$C,2,FALSE),"non")</f>
        <v>non</v>
      </c>
      <c r="J12" s="5" t="str">
        <f>IFERROR(VLOOKUP('Grille d''audit'!J13,'Med balance BR défavorable'!$A:$C,2,FALSE),"non")</f>
        <v>non</v>
      </c>
      <c r="K12" s="5" t="str">
        <f>IFERROR(VLOOKUP('Grille d''audit'!K13,'Med balance BR défavorable'!$A:$C,2,FALSE),"non")</f>
        <v>non</v>
      </c>
      <c r="L12" s="5" t="str">
        <f>IFERROR(VLOOKUP('Grille d''audit'!L13,'Med balance BR défavorable'!$A:$C,2,FALSE),"non")</f>
        <v>non</v>
      </c>
      <c r="M12" s="5" t="str">
        <f>IFERROR(VLOOKUP('Grille d''audit'!M13,'Med balance BR défavorable'!$A:$C,2,FALSE),"non")</f>
        <v>non</v>
      </c>
      <c r="N12" s="5" t="str">
        <f>IFERROR(VLOOKUP('Grille d''audit'!N13,'Med balance BR défavorable'!$A:$C,2,FALSE),"non")</f>
        <v>non</v>
      </c>
      <c r="O12" s="5" t="str">
        <f>IFERROR(VLOOKUP('Grille d''audit'!O13,'Med balance BR défavorable'!$A:$C,2,FALSE),"non")</f>
        <v>non</v>
      </c>
      <c r="P12" s="5" t="str">
        <f>IFERROR(VLOOKUP('Grille d''audit'!P13,'Med balance BR défavorable'!$A:$C,2,FALSE),"non")</f>
        <v>non</v>
      </c>
      <c r="Q12" s="5" t="str">
        <f>IFERROR(VLOOKUP('Grille d''audit'!Q13,'Med balance BR défavorable'!$A:$C,2,FALSE),"non")</f>
        <v>non</v>
      </c>
      <c r="R12" s="5" t="str">
        <f>IFERROR(VLOOKUP('Grille d''audit'!R13,'Med balance BR défavorable'!$A:$C,2,FALSE),"non")</f>
        <v>non</v>
      </c>
      <c r="S12" s="5" t="str">
        <f>IFERROR(VLOOKUP('Grille d''audit'!S13,'Med balance BR défavorable'!$A:$C,2,FALSE),"non")</f>
        <v>non</v>
      </c>
      <c r="T12" s="5" t="str">
        <f>IFERROR(VLOOKUP('Grille d''audit'!T13,'Med balance BR défavorable'!$A:$C,2,FALSE),"non")</f>
        <v>non</v>
      </c>
      <c r="U12" s="5" t="str">
        <f>IFERROR(VLOOKUP('Grille d''audit'!U13,'Med balance BR défavorable'!$A:$C,2,FALSE),"non")</f>
        <v>non</v>
      </c>
      <c r="V12" s="5" t="str">
        <f>IFERROR(VLOOKUP('Grille d''audit'!V13,'Med balance BR défavorable'!$A:$C,2,FALSE),"non")</f>
        <v>non</v>
      </c>
      <c r="W12" s="5" t="str">
        <f>IFERROR(VLOOKUP('Grille d''audit'!W13,'Med balance BR défavorable'!$A:$C,2,FALSE),"non")</f>
        <v>non</v>
      </c>
      <c r="X12" s="5" t="str">
        <f>IFERROR(VLOOKUP('Grille d''audit'!X13,'Med balance BR défavorable'!$A:$C,2,FALSE),"non")</f>
        <v>non</v>
      </c>
      <c r="Y12" s="5" t="str">
        <f>IFERROR(VLOOKUP('Grille d''audit'!Y13,'Med balance BR défavorable'!$A:$C,2,FALSE),"non")</f>
        <v>non</v>
      </c>
      <c r="Z12" s="5" t="str">
        <f>IFERROR(VLOOKUP('Grille d''audit'!Z13,'Med balance BR défavorable'!$A:$C,2,FALSE),"non")</f>
        <v>non</v>
      </c>
      <c r="AA12" s="5" t="str">
        <f>IFERROR(VLOOKUP('Grille d''audit'!AA13,'Med balance BR défavorable'!$A:$C,2,FALSE),"non")</f>
        <v>non</v>
      </c>
      <c r="AB12" s="5" t="str">
        <f>IFERROR(VLOOKUP('Grille d''audit'!AB13,'Med balance BR défavorable'!$A:$C,2,FALSE),"non")</f>
        <v>non</v>
      </c>
      <c r="AC12" s="5" t="str">
        <f>IFERROR(VLOOKUP('Grille d''audit'!AC13,'Med balance BR défavorable'!$A:$C,2,FALSE),"non")</f>
        <v>non</v>
      </c>
      <c r="AD12" s="5" t="str">
        <f>IFERROR(VLOOKUP('Grille d''audit'!AD13,'Med balance BR défavorable'!$A:$C,2,FALSE),"non")</f>
        <v>non</v>
      </c>
      <c r="AE12" s="5" t="str">
        <f>IFERROR(VLOOKUP('Grille d''audit'!AE13,'Med balance BR défavorable'!$A:$C,2,FALSE),"non")</f>
        <v>non</v>
      </c>
    </row>
    <row r="13" spans="1:31" x14ac:dyDescent="0.3">
      <c r="A13" s="9" t="s">
        <v>249</v>
      </c>
      <c r="B13" s="5" t="str">
        <f>IFERROR(VLOOKUP('Grille d''audit'!B14,'Med balance BR défavorable'!$A:$C,2,FALSE),"non")</f>
        <v>non</v>
      </c>
      <c r="C13" s="5" t="str">
        <f>IFERROR(VLOOKUP('Grille d''audit'!C14,'Med balance BR défavorable'!$A:$C,2,FALSE),"non")</f>
        <v>non</v>
      </c>
      <c r="D13" s="5" t="str">
        <f>IFERROR(VLOOKUP('Grille d''audit'!D14,'Med balance BR défavorable'!$A:$C,2,FALSE),"non")</f>
        <v>non</v>
      </c>
      <c r="E13" s="5" t="str">
        <f>IFERROR(VLOOKUP('Grille d''audit'!E14,'Med balance BR défavorable'!$A:$C,2,FALSE),"non")</f>
        <v>non</v>
      </c>
      <c r="F13" s="5" t="str">
        <f>IFERROR(VLOOKUP('Grille d''audit'!F14,'Med balance BR défavorable'!$A:$C,2,FALSE),"non")</f>
        <v>non</v>
      </c>
      <c r="G13" s="5" t="str">
        <f>IFERROR(VLOOKUP('Grille d''audit'!G14,'Med balance BR défavorable'!$A:$C,2,FALSE),"non")</f>
        <v>non</v>
      </c>
      <c r="H13" s="5" t="str">
        <f>IFERROR(VLOOKUP('Grille d''audit'!H14,'Med balance BR défavorable'!$A:$C,2,FALSE),"non")</f>
        <v>non</v>
      </c>
      <c r="I13" s="5" t="str">
        <f>IFERROR(VLOOKUP('Grille d''audit'!I14,'Med balance BR défavorable'!$A:$C,2,FALSE),"non")</f>
        <v>non</v>
      </c>
      <c r="J13" s="5" t="str">
        <f>IFERROR(VLOOKUP('Grille d''audit'!J14,'Med balance BR défavorable'!$A:$C,2,FALSE),"non")</f>
        <v>non</v>
      </c>
      <c r="K13" s="5" t="str">
        <f>IFERROR(VLOOKUP('Grille d''audit'!K14,'Med balance BR défavorable'!$A:$C,2,FALSE),"non")</f>
        <v>non</v>
      </c>
      <c r="L13" s="5" t="str">
        <f>IFERROR(VLOOKUP('Grille d''audit'!L14,'Med balance BR défavorable'!$A:$C,2,FALSE),"non")</f>
        <v>non</v>
      </c>
      <c r="M13" s="5" t="str">
        <f>IFERROR(VLOOKUP('Grille d''audit'!M14,'Med balance BR défavorable'!$A:$C,2,FALSE),"non")</f>
        <v>non</v>
      </c>
      <c r="N13" s="5" t="str">
        <f>IFERROR(VLOOKUP('Grille d''audit'!N14,'Med balance BR défavorable'!$A:$C,2,FALSE),"non")</f>
        <v>non</v>
      </c>
      <c r="O13" s="5" t="str">
        <f>IFERROR(VLOOKUP('Grille d''audit'!O14,'Med balance BR défavorable'!$A:$C,2,FALSE),"non")</f>
        <v>non</v>
      </c>
      <c r="P13" s="5" t="str">
        <f>IFERROR(VLOOKUP('Grille d''audit'!P14,'Med balance BR défavorable'!$A:$C,2,FALSE),"non")</f>
        <v>non</v>
      </c>
      <c r="Q13" s="5" t="str">
        <f>IFERROR(VLOOKUP('Grille d''audit'!Q14,'Med balance BR défavorable'!$A:$C,2,FALSE),"non")</f>
        <v>non</v>
      </c>
      <c r="R13" s="5" t="str">
        <f>IFERROR(VLOOKUP('Grille d''audit'!R14,'Med balance BR défavorable'!$A:$C,2,FALSE),"non")</f>
        <v>non</v>
      </c>
      <c r="S13" s="5" t="str">
        <f>IFERROR(VLOOKUP('Grille d''audit'!S14,'Med balance BR défavorable'!$A:$C,2,FALSE),"non")</f>
        <v>non</v>
      </c>
      <c r="T13" s="5" t="str">
        <f>IFERROR(VLOOKUP('Grille d''audit'!T14,'Med balance BR défavorable'!$A:$C,2,FALSE),"non")</f>
        <v>non</v>
      </c>
      <c r="U13" s="5" t="str">
        <f>IFERROR(VLOOKUP('Grille d''audit'!U14,'Med balance BR défavorable'!$A:$C,2,FALSE),"non")</f>
        <v>non</v>
      </c>
      <c r="V13" s="5" t="str">
        <f>IFERROR(VLOOKUP('Grille d''audit'!V14,'Med balance BR défavorable'!$A:$C,2,FALSE),"non")</f>
        <v>non</v>
      </c>
      <c r="W13" s="5" t="str">
        <f>IFERROR(VLOOKUP('Grille d''audit'!W14,'Med balance BR défavorable'!$A:$C,2,FALSE),"non")</f>
        <v>non</v>
      </c>
      <c r="X13" s="5" t="str">
        <f>IFERROR(VLOOKUP('Grille d''audit'!X14,'Med balance BR défavorable'!$A:$C,2,FALSE),"non")</f>
        <v>non</v>
      </c>
      <c r="Y13" s="5" t="str">
        <f>IFERROR(VLOOKUP('Grille d''audit'!Y14,'Med balance BR défavorable'!$A:$C,2,FALSE),"non")</f>
        <v>non</v>
      </c>
      <c r="Z13" s="5" t="str">
        <f>IFERROR(VLOOKUP('Grille d''audit'!Z14,'Med balance BR défavorable'!$A:$C,2,FALSE),"non")</f>
        <v>non</v>
      </c>
      <c r="AA13" s="5" t="str">
        <f>IFERROR(VLOOKUP('Grille d''audit'!AA14,'Med balance BR défavorable'!$A:$C,2,FALSE),"non")</f>
        <v>non</v>
      </c>
      <c r="AB13" s="5" t="str">
        <f>IFERROR(VLOOKUP('Grille d''audit'!AB14,'Med balance BR défavorable'!$A:$C,2,FALSE),"non")</f>
        <v>non</v>
      </c>
      <c r="AC13" s="5" t="str">
        <f>IFERROR(VLOOKUP('Grille d''audit'!AC14,'Med balance BR défavorable'!$A:$C,2,FALSE),"non")</f>
        <v>non</v>
      </c>
      <c r="AD13" s="5" t="str">
        <f>IFERROR(VLOOKUP('Grille d''audit'!AD14,'Med balance BR défavorable'!$A:$C,2,FALSE),"non")</f>
        <v>non</v>
      </c>
      <c r="AE13" s="5" t="str">
        <f>IFERROR(VLOOKUP('Grille d''audit'!AE14,'Med balance BR défavorable'!$A:$C,2,FALSE),"non")</f>
        <v>non</v>
      </c>
    </row>
    <row r="14" spans="1:31" x14ac:dyDescent="0.3">
      <c r="A14" s="9" t="s">
        <v>250</v>
      </c>
      <c r="B14" s="5" t="str">
        <f>IFERROR(VLOOKUP('Grille d''audit'!B15,'Med balance BR défavorable'!$A:$C,2,FALSE),"non")</f>
        <v>non</v>
      </c>
      <c r="C14" s="5" t="str">
        <f>IFERROR(VLOOKUP('Grille d''audit'!C15,'Med balance BR défavorable'!$A:$C,2,FALSE),"non")</f>
        <v>non</v>
      </c>
      <c r="D14" s="5" t="str">
        <f>IFERROR(VLOOKUP('Grille d''audit'!D15,'Med balance BR défavorable'!$A:$C,2,FALSE),"non")</f>
        <v>non</v>
      </c>
      <c r="E14" s="5" t="str">
        <f>IFERROR(VLOOKUP('Grille d''audit'!E15,'Med balance BR défavorable'!$A:$C,2,FALSE),"non")</f>
        <v>non</v>
      </c>
      <c r="F14" s="5" t="str">
        <f>IFERROR(VLOOKUP('Grille d''audit'!F15,'Med balance BR défavorable'!$A:$C,2,FALSE),"non")</f>
        <v>non</v>
      </c>
      <c r="G14" s="5" t="str">
        <f>IFERROR(VLOOKUP('Grille d''audit'!G15,'Med balance BR défavorable'!$A:$C,2,FALSE),"non")</f>
        <v>non</v>
      </c>
      <c r="H14" s="5" t="str">
        <f>IFERROR(VLOOKUP('Grille d''audit'!H15,'Med balance BR défavorable'!$A:$C,2,FALSE),"non")</f>
        <v>non</v>
      </c>
      <c r="I14" s="5" t="str">
        <f>IFERROR(VLOOKUP('Grille d''audit'!I15,'Med balance BR défavorable'!$A:$C,2,FALSE),"non")</f>
        <v>non</v>
      </c>
      <c r="J14" s="5" t="str">
        <f>IFERROR(VLOOKUP('Grille d''audit'!J15,'Med balance BR défavorable'!$A:$C,2,FALSE),"non")</f>
        <v>non</v>
      </c>
      <c r="K14" s="5" t="str">
        <f>IFERROR(VLOOKUP('Grille d''audit'!K15,'Med balance BR défavorable'!$A:$C,2,FALSE),"non")</f>
        <v>non</v>
      </c>
      <c r="L14" s="5" t="str">
        <f>IFERROR(VLOOKUP('Grille d''audit'!L15,'Med balance BR défavorable'!$A:$C,2,FALSE),"non")</f>
        <v>non</v>
      </c>
      <c r="M14" s="5" t="str">
        <f>IFERROR(VLOOKUP('Grille d''audit'!M15,'Med balance BR défavorable'!$A:$C,2,FALSE),"non")</f>
        <v>non</v>
      </c>
      <c r="N14" s="5" t="str">
        <f>IFERROR(VLOOKUP('Grille d''audit'!N15,'Med balance BR défavorable'!$A:$C,2,FALSE),"non")</f>
        <v>non</v>
      </c>
      <c r="O14" s="5" t="str">
        <f>IFERROR(VLOOKUP('Grille d''audit'!O15,'Med balance BR défavorable'!$A:$C,2,FALSE),"non")</f>
        <v>non</v>
      </c>
      <c r="P14" s="5" t="str">
        <f>IFERROR(VLOOKUP('Grille d''audit'!P15,'Med balance BR défavorable'!$A:$C,2,FALSE),"non")</f>
        <v>non</v>
      </c>
      <c r="Q14" s="5" t="str">
        <f>IFERROR(VLOOKUP('Grille d''audit'!Q15,'Med balance BR défavorable'!$A:$C,2,FALSE),"non")</f>
        <v>non</v>
      </c>
      <c r="R14" s="5" t="str">
        <f>IFERROR(VLOOKUP('Grille d''audit'!R15,'Med balance BR défavorable'!$A:$C,2,FALSE),"non")</f>
        <v>non</v>
      </c>
      <c r="S14" s="5" t="str">
        <f>IFERROR(VLOOKUP('Grille d''audit'!S15,'Med balance BR défavorable'!$A:$C,2,FALSE),"non")</f>
        <v>non</v>
      </c>
      <c r="T14" s="5" t="str">
        <f>IFERROR(VLOOKUP('Grille d''audit'!T15,'Med balance BR défavorable'!$A:$C,2,FALSE),"non")</f>
        <v>non</v>
      </c>
      <c r="U14" s="5" t="str">
        <f>IFERROR(VLOOKUP('Grille d''audit'!U15,'Med balance BR défavorable'!$A:$C,2,FALSE),"non")</f>
        <v>non</v>
      </c>
      <c r="V14" s="5" t="str">
        <f>IFERROR(VLOOKUP('Grille d''audit'!V15,'Med balance BR défavorable'!$A:$C,2,FALSE),"non")</f>
        <v>non</v>
      </c>
      <c r="W14" s="5" t="str">
        <f>IFERROR(VLOOKUP('Grille d''audit'!W15,'Med balance BR défavorable'!$A:$C,2,FALSE),"non")</f>
        <v>non</v>
      </c>
      <c r="X14" s="5" t="str">
        <f>IFERROR(VLOOKUP('Grille d''audit'!X15,'Med balance BR défavorable'!$A:$C,2,FALSE),"non")</f>
        <v>non</v>
      </c>
      <c r="Y14" s="5" t="str">
        <f>IFERROR(VLOOKUP('Grille d''audit'!Y15,'Med balance BR défavorable'!$A:$C,2,FALSE),"non")</f>
        <v>non</v>
      </c>
      <c r="Z14" s="5" t="str">
        <f>IFERROR(VLOOKUP('Grille d''audit'!Z15,'Med balance BR défavorable'!$A:$C,2,FALSE),"non")</f>
        <v>non</v>
      </c>
      <c r="AA14" s="5" t="str">
        <f>IFERROR(VLOOKUP('Grille d''audit'!AA15,'Med balance BR défavorable'!$A:$C,2,FALSE),"non")</f>
        <v>non</v>
      </c>
      <c r="AB14" s="5" t="str">
        <f>IFERROR(VLOOKUP('Grille d''audit'!AB15,'Med balance BR défavorable'!$A:$C,2,FALSE),"non")</f>
        <v>non</v>
      </c>
      <c r="AC14" s="5" t="str">
        <f>IFERROR(VLOOKUP('Grille d''audit'!AC15,'Med balance BR défavorable'!$A:$C,2,FALSE),"non")</f>
        <v>non</v>
      </c>
      <c r="AD14" s="5" t="str">
        <f>IFERROR(VLOOKUP('Grille d''audit'!AD15,'Med balance BR défavorable'!$A:$C,2,FALSE),"non")</f>
        <v>non</v>
      </c>
      <c r="AE14" s="5" t="str">
        <f>IFERROR(VLOOKUP('Grille d''audit'!AE15,'Med balance BR défavorable'!$A:$C,2,FALSE),"non")</f>
        <v>non</v>
      </c>
    </row>
    <row r="15" spans="1:31" x14ac:dyDescent="0.3">
      <c r="A15" s="9" t="s">
        <v>251</v>
      </c>
      <c r="B15" s="5" t="str">
        <f>IFERROR(VLOOKUP('Grille d''audit'!B16,'Med balance BR défavorable'!$A:$C,2,FALSE),"non")</f>
        <v>non</v>
      </c>
      <c r="C15" s="5" t="str">
        <f>IFERROR(VLOOKUP('Grille d''audit'!C16,'Med balance BR défavorable'!$A:$C,2,FALSE),"non")</f>
        <v>non</v>
      </c>
      <c r="D15" s="5" t="str">
        <f>IFERROR(VLOOKUP('Grille d''audit'!D16,'Med balance BR défavorable'!$A:$C,2,FALSE),"non")</f>
        <v>non</v>
      </c>
      <c r="E15" s="5" t="str">
        <f>IFERROR(VLOOKUP('Grille d''audit'!E16,'Med balance BR défavorable'!$A:$C,2,FALSE),"non")</f>
        <v>non</v>
      </c>
      <c r="F15" s="5" t="str">
        <f>IFERROR(VLOOKUP('Grille d''audit'!F16,'Med balance BR défavorable'!$A:$C,2,FALSE),"non")</f>
        <v>non</v>
      </c>
      <c r="G15" s="5" t="str">
        <f>IFERROR(VLOOKUP('Grille d''audit'!G16,'Med balance BR défavorable'!$A:$C,2,FALSE),"non")</f>
        <v>non</v>
      </c>
      <c r="H15" s="5" t="str">
        <f>IFERROR(VLOOKUP('Grille d''audit'!H16,'Med balance BR défavorable'!$A:$C,2,FALSE),"non")</f>
        <v>non</v>
      </c>
      <c r="I15" s="5" t="str">
        <f>IFERROR(VLOOKUP('Grille d''audit'!I16,'Med balance BR défavorable'!$A:$C,2,FALSE),"non")</f>
        <v>non</v>
      </c>
      <c r="J15" s="5" t="str">
        <f>IFERROR(VLOOKUP('Grille d''audit'!J16,'Med balance BR défavorable'!$A:$C,2,FALSE),"non")</f>
        <v>non</v>
      </c>
      <c r="K15" s="5" t="str">
        <f>IFERROR(VLOOKUP('Grille d''audit'!K16,'Med balance BR défavorable'!$A:$C,2,FALSE),"non")</f>
        <v>non</v>
      </c>
      <c r="L15" s="5" t="str">
        <f>IFERROR(VLOOKUP('Grille d''audit'!L16,'Med balance BR défavorable'!$A:$C,2,FALSE),"non")</f>
        <v>non</v>
      </c>
      <c r="M15" s="5" t="str">
        <f>IFERROR(VLOOKUP('Grille d''audit'!M16,'Med balance BR défavorable'!$A:$C,2,FALSE),"non")</f>
        <v>non</v>
      </c>
      <c r="N15" s="5" t="str">
        <f>IFERROR(VLOOKUP('Grille d''audit'!N16,'Med balance BR défavorable'!$A:$C,2,FALSE),"non")</f>
        <v>non</v>
      </c>
      <c r="O15" s="5" t="str">
        <f>IFERROR(VLOOKUP('Grille d''audit'!O16,'Med balance BR défavorable'!$A:$C,2,FALSE),"non")</f>
        <v>non</v>
      </c>
      <c r="P15" s="5" t="str">
        <f>IFERROR(VLOOKUP('Grille d''audit'!P16,'Med balance BR défavorable'!$A:$C,2,FALSE),"non")</f>
        <v>non</v>
      </c>
      <c r="Q15" s="5" t="str">
        <f>IFERROR(VLOOKUP('Grille d''audit'!Q16,'Med balance BR défavorable'!$A:$C,2,FALSE),"non")</f>
        <v>non</v>
      </c>
      <c r="R15" s="5" t="str">
        <f>IFERROR(VLOOKUP('Grille d''audit'!R16,'Med balance BR défavorable'!$A:$C,2,FALSE),"non")</f>
        <v>non</v>
      </c>
      <c r="S15" s="5" t="str">
        <f>IFERROR(VLOOKUP('Grille d''audit'!S16,'Med balance BR défavorable'!$A:$C,2,FALSE),"non")</f>
        <v>non</v>
      </c>
      <c r="T15" s="5" t="str">
        <f>IFERROR(VLOOKUP('Grille d''audit'!T16,'Med balance BR défavorable'!$A:$C,2,FALSE),"non")</f>
        <v>non</v>
      </c>
      <c r="U15" s="5" t="str">
        <f>IFERROR(VLOOKUP('Grille d''audit'!U16,'Med balance BR défavorable'!$A:$C,2,FALSE),"non")</f>
        <v>non</v>
      </c>
      <c r="V15" s="5" t="str">
        <f>IFERROR(VLOOKUP('Grille d''audit'!V16,'Med balance BR défavorable'!$A:$C,2,FALSE),"non")</f>
        <v>non</v>
      </c>
      <c r="W15" s="5" t="str">
        <f>IFERROR(VLOOKUP('Grille d''audit'!W16,'Med balance BR défavorable'!$A:$C,2,FALSE),"non")</f>
        <v>non</v>
      </c>
      <c r="X15" s="5" t="str">
        <f>IFERROR(VLOOKUP('Grille d''audit'!X16,'Med balance BR défavorable'!$A:$C,2,FALSE),"non")</f>
        <v>non</v>
      </c>
      <c r="Y15" s="5" t="str">
        <f>IFERROR(VLOOKUP('Grille d''audit'!Y16,'Med balance BR défavorable'!$A:$C,2,FALSE),"non")</f>
        <v>non</v>
      </c>
      <c r="Z15" s="5" t="str">
        <f>IFERROR(VLOOKUP('Grille d''audit'!Z16,'Med balance BR défavorable'!$A:$C,2,FALSE),"non")</f>
        <v>non</v>
      </c>
      <c r="AA15" s="5" t="str">
        <f>IFERROR(VLOOKUP('Grille d''audit'!AA16,'Med balance BR défavorable'!$A:$C,2,FALSE),"non")</f>
        <v>non</v>
      </c>
      <c r="AB15" s="5" t="str">
        <f>IFERROR(VLOOKUP('Grille d''audit'!AB16,'Med balance BR défavorable'!$A:$C,2,FALSE),"non")</f>
        <v>non</v>
      </c>
      <c r="AC15" s="5" t="str">
        <f>IFERROR(VLOOKUP('Grille d''audit'!AC16,'Med balance BR défavorable'!$A:$C,2,FALSE),"non")</f>
        <v>non</v>
      </c>
      <c r="AD15" s="5" t="str">
        <f>IFERROR(VLOOKUP('Grille d''audit'!AD16,'Med balance BR défavorable'!$A:$C,2,FALSE),"non")</f>
        <v>non</v>
      </c>
      <c r="AE15" s="5" t="str">
        <f>IFERROR(VLOOKUP('Grille d''audit'!AE16,'Med balance BR défavorable'!$A:$C,2,FALSE),"non")</f>
        <v>non</v>
      </c>
    </row>
    <row r="16" spans="1:31" x14ac:dyDescent="0.3">
      <c r="A16" s="9" t="s">
        <v>252</v>
      </c>
      <c r="B16" s="5" t="str">
        <f>IFERROR(VLOOKUP('Grille d''audit'!B17,'Med balance BR défavorable'!$A:$C,2,FALSE),"non")</f>
        <v>non</v>
      </c>
      <c r="C16" s="5" t="str">
        <f>IFERROR(VLOOKUP('Grille d''audit'!C17,'Med balance BR défavorable'!$A:$C,2,FALSE),"non")</f>
        <v>non</v>
      </c>
      <c r="D16" s="5" t="str">
        <f>IFERROR(VLOOKUP('Grille d''audit'!D17,'Med balance BR défavorable'!$A:$C,2,FALSE),"non")</f>
        <v>non</v>
      </c>
      <c r="E16" s="5" t="str">
        <f>IFERROR(VLOOKUP('Grille d''audit'!E17,'Med balance BR défavorable'!$A:$C,2,FALSE),"non")</f>
        <v>non</v>
      </c>
      <c r="F16" s="5" t="str">
        <f>IFERROR(VLOOKUP('Grille d''audit'!F17,'Med balance BR défavorable'!$A:$C,2,FALSE),"non")</f>
        <v>non</v>
      </c>
      <c r="G16" s="5" t="str">
        <f>IFERROR(VLOOKUP('Grille d''audit'!G17,'Med balance BR défavorable'!$A:$C,2,FALSE),"non")</f>
        <v>non</v>
      </c>
      <c r="H16" s="5" t="str">
        <f>IFERROR(VLOOKUP('Grille d''audit'!H17,'Med balance BR défavorable'!$A:$C,2,FALSE),"non")</f>
        <v>non</v>
      </c>
      <c r="I16" s="5" t="str">
        <f>IFERROR(VLOOKUP('Grille d''audit'!I17,'Med balance BR défavorable'!$A:$C,2,FALSE),"non")</f>
        <v>non</v>
      </c>
      <c r="J16" s="5" t="str">
        <f>IFERROR(VLOOKUP('Grille d''audit'!J17,'Med balance BR défavorable'!$A:$C,2,FALSE),"non")</f>
        <v>non</v>
      </c>
      <c r="K16" s="5" t="str">
        <f>IFERROR(VLOOKUP('Grille d''audit'!K17,'Med balance BR défavorable'!$A:$C,2,FALSE),"non")</f>
        <v>non</v>
      </c>
      <c r="L16" s="5" t="str">
        <f>IFERROR(VLOOKUP('Grille d''audit'!L17,'Med balance BR défavorable'!$A:$C,2,FALSE),"non")</f>
        <v>non</v>
      </c>
      <c r="M16" s="5" t="str">
        <f>IFERROR(VLOOKUP('Grille d''audit'!M17,'Med balance BR défavorable'!$A:$C,2,FALSE),"non")</f>
        <v>non</v>
      </c>
      <c r="N16" s="5" t="str">
        <f>IFERROR(VLOOKUP('Grille d''audit'!N17,'Med balance BR défavorable'!$A:$C,2,FALSE),"non")</f>
        <v>non</v>
      </c>
      <c r="O16" s="5" t="str">
        <f>IFERROR(VLOOKUP('Grille d''audit'!O17,'Med balance BR défavorable'!$A:$C,2,FALSE),"non")</f>
        <v>non</v>
      </c>
      <c r="P16" s="5" t="str">
        <f>IFERROR(VLOOKUP('Grille d''audit'!P17,'Med balance BR défavorable'!$A:$C,2,FALSE),"non")</f>
        <v>non</v>
      </c>
      <c r="Q16" s="5" t="str">
        <f>IFERROR(VLOOKUP('Grille d''audit'!Q17,'Med balance BR défavorable'!$A:$C,2,FALSE),"non")</f>
        <v>non</v>
      </c>
      <c r="R16" s="5" t="str">
        <f>IFERROR(VLOOKUP('Grille d''audit'!R17,'Med balance BR défavorable'!$A:$C,2,FALSE),"non")</f>
        <v>non</v>
      </c>
      <c r="S16" s="5" t="str">
        <f>IFERROR(VLOOKUP('Grille d''audit'!S17,'Med balance BR défavorable'!$A:$C,2,FALSE),"non")</f>
        <v>non</v>
      </c>
      <c r="T16" s="5" t="str">
        <f>IFERROR(VLOOKUP('Grille d''audit'!T17,'Med balance BR défavorable'!$A:$C,2,FALSE),"non")</f>
        <v>non</v>
      </c>
      <c r="U16" s="5" t="str">
        <f>IFERROR(VLOOKUP('Grille d''audit'!U17,'Med balance BR défavorable'!$A:$C,2,FALSE),"non")</f>
        <v>non</v>
      </c>
      <c r="V16" s="5" t="str">
        <f>IFERROR(VLOOKUP('Grille d''audit'!V17,'Med balance BR défavorable'!$A:$C,2,FALSE),"non")</f>
        <v>non</v>
      </c>
      <c r="W16" s="5" t="str">
        <f>IFERROR(VLOOKUP('Grille d''audit'!W17,'Med balance BR défavorable'!$A:$C,2,FALSE),"non")</f>
        <v>non</v>
      </c>
      <c r="X16" s="5" t="str">
        <f>IFERROR(VLOOKUP('Grille d''audit'!X17,'Med balance BR défavorable'!$A:$C,2,FALSE),"non")</f>
        <v>non</v>
      </c>
      <c r="Y16" s="5" t="str">
        <f>IFERROR(VLOOKUP('Grille d''audit'!Y17,'Med balance BR défavorable'!$A:$C,2,FALSE),"non")</f>
        <v>non</v>
      </c>
      <c r="Z16" s="5" t="str">
        <f>IFERROR(VLOOKUP('Grille d''audit'!Z17,'Med balance BR défavorable'!$A:$C,2,FALSE),"non")</f>
        <v>non</v>
      </c>
      <c r="AA16" s="5" t="str">
        <f>IFERROR(VLOOKUP('Grille d''audit'!AA17,'Med balance BR défavorable'!$A:$C,2,FALSE),"non")</f>
        <v>non</v>
      </c>
      <c r="AB16" s="5" t="str">
        <f>IFERROR(VLOOKUP('Grille d''audit'!AB17,'Med balance BR défavorable'!$A:$C,2,FALSE),"non")</f>
        <v>non</v>
      </c>
      <c r="AC16" s="5" t="str">
        <f>IFERROR(VLOOKUP('Grille d''audit'!AC17,'Med balance BR défavorable'!$A:$C,2,FALSE),"non")</f>
        <v>non</v>
      </c>
      <c r="AD16" s="5" t="str">
        <f>IFERROR(VLOOKUP('Grille d''audit'!AD17,'Med balance BR défavorable'!$A:$C,2,FALSE),"non")</f>
        <v>non</v>
      </c>
      <c r="AE16" s="5" t="str">
        <f>IFERROR(VLOOKUP('Grille d''audit'!AE17,'Med balance BR défavorable'!$A:$C,2,FALSE),"non")</f>
        <v>non</v>
      </c>
    </row>
    <row r="17" spans="1:31" x14ac:dyDescent="0.3">
      <c r="A17" s="9" t="s">
        <v>253</v>
      </c>
      <c r="B17" s="5" t="str">
        <f>IFERROR(VLOOKUP('Grille d''audit'!B18,'Med balance BR défavorable'!$A:$C,2,FALSE),"non")</f>
        <v>non</v>
      </c>
      <c r="C17" s="5" t="str">
        <f>IFERROR(VLOOKUP('Grille d''audit'!C18,'Med balance BR défavorable'!$A:$C,2,FALSE),"non")</f>
        <v>non</v>
      </c>
      <c r="D17" s="5" t="str">
        <f>IFERROR(VLOOKUP('Grille d''audit'!D18,'Med balance BR défavorable'!$A:$C,2,FALSE),"non")</f>
        <v>non</v>
      </c>
      <c r="E17" s="5" t="str">
        <f>IFERROR(VLOOKUP('Grille d''audit'!E18,'Med balance BR défavorable'!$A:$C,2,FALSE),"non")</f>
        <v>non</v>
      </c>
      <c r="F17" s="5" t="str">
        <f>IFERROR(VLOOKUP('Grille d''audit'!F18,'Med balance BR défavorable'!$A:$C,2,FALSE),"non")</f>
        <v>non</v>
      </c>
      <c r="G17" s="5" t="str">
        <f>IFERROR(VLOOKUP('Grille d''audit'!G18,'Med balance BR défavorable'!$A:$C,2,FALSE),"non")</f>
        <v>non</v>
      </c>
      <c r="H17" s="5" t="str">
        <f>IFERROR(VLOOKUP('Grille d''audit'!H18,'Med balance BR défavorable'!$A:$C,2,FALSE),"non")</f>
        <v>non</v>
      </c>
      <c r="I17" s="5" t="str">
        <f>IFERROR(VLOOKUP('Grille d''audit'!I18,'Med balance BR défavorable'!$A:$C,2,FALSE),"non")</f>
        <v>non</v>
      </c>
      <c r="J17" s="5" t="str">
        <f>IFERROR(VLOOKUP('Grille d''audit'!J18,'Med balance BR défavorable'!$A:$C,2,FALSE),"non")</f>
        <v>non</v>
      </c>
      <c r="K17" s="5" t="str">
        <f>IFERROR(VLOOKUP('Grille d''audit'!K18,'Med balance BR défavorable'!$A:$C,2,FALSE),"non")</f>
        <v>non</v>
      </c>
      <c r="L17" s="5" t="str">
        <f>IFERROR(VLOOKUP('Grille d''audit'!L18,'Med balance BR défavorable'!$A:$C,2,FALSE),"non")</f>
        <v>non</v>
      </c>
      <c r="M17" s="5" t="str">
        <f>IFERROR(VLOOKUP('Grille d''audit'!M18,'Med balance BR défavorable'!$A:$C,2,FALSE),"non")</f>
        <v>non</v>
      </c>
      <c r="N17" s="5" t="str">
        <f>IFERROR(VLOOKUP('Grille d''audit'!N18,'Med balance BR défavorable'!$A:$C,2,FALSE),"non")</f>
        <v>non</v>
      </c>
      <c r="O17" s="5" t="str">
        <f>IFERROR(VLOOKUP('Grille d''audit'!O18,'Med balance BR défavorable'!$A:$C,2,FALSE),"non")</f>
        <v>non</v>
      </c>
      <c r="P17" s="5" t="str">
        <f>IFERROR(VLOOKUP('Grille d''audit'!P18,'Med balance BR défavorable'!$A:$C,2,FALSE),"non")</f>
        <v>non</v>
      </c>
      <c r="Q17" s="5" t="str">
        <f>IFERROR(VLOOKUP('Grille d''audit'!Q18,'Med balance BR défavorable'!$A:$C,2,FALSE),"non")</f>
        <v>non</v>
      </c>
      <c r="R17" s="5" t="str">
        <f>IFERROR(VLOOKUP('Grille d''audit'!R18,'Med balance BR défavorable'!$A:$C,2,FALSE),"non")</f>
        <v>non</v>
      </c>
      <c r="S17" s="5" t="str">
        <f>IFERROR(VLOOKUP('Grille d''audit'!S18,'Med balance BR défavorable'!$A:$C,2,FALSE),"non")</f>
        <v>non</v>
      </c>
      <c r="T17" s="5" t="str">
        <f>IFERROR(VLOOKUP('Grille d''audit'!T18,'Med balance BR défavorable'!$A:$C,2,FALSE),"non")</f>
        <v>non</v>
      </c>
      <c r="U17" s="5" t="str">
        <f>IFERROR(VLOOKUP('Grille d''audit'!U18,'Med balance BR défavorable'!$A:$C,2,FALSE),"non")</f>
        <v>non</v>
      </c>
      <c r="V17" s="5" t="str">
        <f>IFERROR(VLOOKUP('Grille d''audit'!V18,'Med balance BR défavorable'!$A:$C,2,FALSE),"non")</f>
        <v>non</v>
      </c>
      <c r="W17" s="5" t="str">
        <f>IFERROR(VLOOKUP('Grille d''audit'!W18,'Med balance BR défavorable'!$A:$C,2,FALSE),"non")</f>
        <v>non</v>
      </c>
      <c r="X17" s="5" t="str">
        <f>IFERROR(VLOOKUP('Grille d''audit'!X18,'Med balance BR défavorable'!$A:$C,2,FALSE),"non")</f>
        <v>non</v>
      </c>
      <c r="Y17" s="5" t="str">
        <f>IFERROR(VLOOKUP('Grille d''audit'!Y18,'Med balance BR défavorable'!$A:$C,2,FALSE),"non")</f>
        <v>non</v>
      </c>
      <c r="Z17" s="5" t="str">
        <f>IFERROR(VLOOKUP('Grille d''audit'!Z18,'Med balance BR défavorable'!$A:$C,2,FALSE),"non")</f>
        <v>non</v>
      </c>
      <c r="AA17" s="5" t="str">
        <f>IFERROR(VLOOKUP('Grille d''audit'!AA18,'Med balance BR défavorable'!$A:$C,2,FALSE),"non")</f>
        <v>non</v>
      </c>
      <c r="AB17" s="5" t="str">
        <f>IFERROR(VLOOKUP('Grille d''audit'!AB18,'Med balance BR défavorable'!$A:$C,2,FALSE),"non")</f>
        <v>non</v>
      </c>
      <c r="AC17" s="5" t="str">
        <f>IFERROR(VLOOKUP('Grille d''audit'!AC18,'Med balance BR défavorable'!$A:$C,2,FALSE),"non")</f>
        <v>non</v>
      </c>
      <c r="AD17" s="5" t="str">
        <f>IFERROR(VLOOKUP('Grille d''audit'!AD18,'Med balance BR défavorable'!$A:$C,2,FALSE),"non")</f>
        <v>non</v>
      </c>
      <c r="AE17" s="5" t="str">
        <f>IFERROR(VLOOKUP('Grille d''audit'!AE18,'Med balance BR défavorable'!$A:$C,2,FALSE),"non")</f>
        <v>non</v>
      </c>
    </row>
    <row r="18" spans="1:31" x14ac:dyDescent="0.3">
      <c r="A18" s="9" t="s">
        <v>254</v>
      </c>
      <c r="B18" s="5" t="str">
        <f>IFERROR(VLOOKUP('Grille d''audit'!B19,'Med balance BR défavorable'!$A:$C,2,FALSE),"non")</f>
        <v>non</v>
      </c>
      <c r="C18" s="5" t="str">
        <f>IFERROR(VLOOKUP('Grille d''audit'!C19,'Med balance BR défavorable'!$A:$C,2,FALSE),"non")</f>
        <v>non</v>
      </c>
      <c r="D18" s="5" t="str">
        <f>IFERROR(VLOOKUP('Grille d''audit'!D19,'Med balance BR défavorable'!$A:$C,2,FALSE),"non")</f>
        <v>non</v>
      </c>
      <c r="E18" s="5" t="str">
        <f>IFERROR(VLOOKUP('Grille d''audit'!E19,'Med balance BR défavorable'!$A:$C,2,FALSE),"non")</f>
        <v>non</v>
      </c>
      <c r="F18" s="5" t="str">
        <f>IFERROR(VLOOKUP('Grille d''audit'!F19,'Med balance BR défavorable'!$A:$C,2,FALSE),"non")</f>
        <v>non</v>
      </c>
      <c r="G18" s="5" t="str">
        <f>IFERROR(VLOOKUP('Grille d''audit'!G19,'Med balance BR défavorable'!$A:$C,2,FALSE),"non")</f>
        <v>non</v>
      </c>
      <c r="H18" s="5" t="str">
        <f>IFERROR(VLOOKUP('Grille d''audit'!H19,'Med balance BR défavorable'!$A:$C,2,FALSE),"non")</f>
        <v>non</v>
      </c>
      <c r="I18" s="5" t="str">
        <f>IFERROR(VLOOKUP('Grille d''audit'!I19,'Med balance BR défavorable'!$A:$C,2,FALSE),"non")</f>
        <v>non</v>
      </c>
      <c r="J18" s="5" t="str">
        <f>IFERROR(VLOOKUP('Grille d''audit'!J19,'Med balance BR défavorable'!$A:$C,2,FALSE),"non")</f>
        <v>non</v>
      </c>
      <c r="K18" s="5" t="str">
        <f>IFERROR(VLOOKUP('Grille d''audit'!K19,'Med balance BR défavorable'!$A:$C,2,FALSE),"non")</f>
        <v>non</v>
      </c>
      <c r="L18" s="5" t="str">
        <f>IFERROR(VLOOKUP('Grille d''audit'!L19,'Med balance BR défavorable'!$A:$C,2,FALSE),"non")</f>
        <v>non</v>
      </c>
      <c r="M18" s="5" t="str">
        <f>IFERROR(VLOOKUP('Grille d''audit'!M19,'Med balance BR défavorable'!$A:$C,2,FALSE),"non")</f>
        <v>non</v>
      </c>
      <c r="N18" s="5" t="str">
        <f>IFERROR(VLOOKUP('Grille d''audit'!N19,'Med balance BR défavorable'!$A:$C,2,FALSE),"non")</f>
        <v>non</v>
      </c>
      <c r="O18" s="5" t="str">
        <f>IFERROR(VLOOKUP('Grille d''audit'!O19,'Med balance BR défavorable'!$A:$C,2,FALSE),"non")</f>
        <v>non</v>
      </c>
      <c r="P18" s="5" t="str">
        <f>IFERROR(VLOOKUP('Grille d''audit'!P19,'Med balance BR défavorable'!$A:$C,2,FALSE),"non")</f>
        <v>non</v>
      </c>
      <c r="Q18" s="5" t="str">
        <f>IFERROR(VLOOKUP('Grille d''audit'!Q19,'Med balance BR défavorable'!$A:$C,2,FALSE),"non")</f>
        <v>non</v>
      </c>
      <c r="R18" s="5" t="str">
        <f>IFERROR(VLOOKUP('Grille d''audit'!R19,'Med balance BR défavorable'!$A:$C,2,FALSE),"non")</f>
        <v>non</v>
      </c>
      <c r="S18" s="5" t="str">
        <f>IFERROR(VLOOKUP('Grille d''audit'!S19,'Med balance BR défavorable'!$A:$C,2,FALSE),"non")</f>
        <v>non</v>
      </c>
      <c r="T18" s="5" t="str">
        <f>IFERROR(VLOOKUP('Grille d''audit'!T19,'Med balance BR défavorable'!$A:$C,2,FALSE),"non")</f>
        <v>non</v>
      </c>
      <c r="U18" s="5" t="str">
        <f>IFERROR(VLOOKUP('Grille d''audit'!U19,'Med balance BR défavorable'!$A:$C,2,FALSE),"non")</f>
        <v>non</v>
      </c>
      <c r="V18" s="5" t="str">
        <f>IFERROR(VLOOKUP('Grille d''audit'!V19,'Med balance BR défavorable'!$A:$C,2,FALSE),"non")</f>
        <v>non</v>
      </c>
      <c r="W18" s="5" t="str">
        <f>IFERROR(VLOOKUP('Grille d''audit'!W19,'Med balance BR défavorable'!$A:$C,2,FALSE),"non")</f>
        <v>non</v>
      </c>
      <c r="X18" s="5" t="str">
        <f>IFERROR(VLOOKUP('Grille d''audit'!X19,'Med balance BR défavorable'!$A:$C,2,FALSE),"non")</f>
        <v>non</v>
      </c>
      <c r="Y18" s="5" t="str">
        <f>IFERROR(VLOOKUP('Grille d''audit'!Y19,'Med balance BR défavorable'!$A:$C,2,FALSE),"non")</f>
        <v>non</v>
      </c>
      <c r="Z18" s="5" t="str">
        <f>IFERROR(VLOOKUP('Grille d''audit'!Z19,'Med balance BR défavorable'!$A:$C,2,FALSE),"non")</f>
        <v>non</v>
      </c>
      <c r="AA18" s="5" t="str">
        <f>IFERROR(VLOOKUP('Grille d''audit'!AA19,'Med balance BR défavorable'!$A:$C,2,FALSE),"non")</f>
        <v>non</v>
      </c>
      <c r="AB18" s="5" t="str">
        <f>IFERROR(VLOOKUP('Grille d''audit'!AB19,'Med balance BR défavorable'!$A:$C,2,FALSE),"non")</f>
        <v>non</v>
      </c>
      <c r="AC18" s="5" t="str">
        <f>IFERROR(VLOOKUP('Grille d''audit'!AC19,'Med balance BR défavorable'!$A:$C,2,FALSE),"non")</f>
        <v>non</v>
      </c>
      <c r="AD18" s="5" t="str">
        <f>IFERROR(VLOOKUP('Grille d''audit'!AD19,'Med balance BR défavorable'!$A:$C,2,FALSE),"non")</f>
        <v>non</v>
      </c>
      <c r="AE18" s="5" t="str">
        <f>IFERROR(VLOOKUP('Grille d''audit'!AE19,'Med balance BR défavorable'!$A:$C,2,FALSE),"non")</f>
        <v>non</v>
      </c>
    </row>
    <row r="19" spans="1:31" x14ac:dyDescent="0.3">
      <c r="A19" s="9" t="s">
        <v>255</v>
      </c>
      <c r="B19" s="5" t="str">
        <f>IFERROR(VLOOKUP('Grille d''audit'!B20,'Med balance BR défavorable'!$A:$C,2,FALSE),"non")</f>
        <v>non</v>
      </c>
      <c r="C19" s="5" t="str">
        <f>IFERROR(VLOOKUP('Grille d''audit'!C20,'Med balance BR défavorable'!$A:$C,2,FALSE),"non")</f>
        <v>non</v>
      </c>
      <c r="D19" s="5" t="str">
        <f>IFERROR(VLOOKUP('Grille d''audit'!D20,'Med balance BR défavorable'!$A:$C,2,FALSE),"non")</f>
        <v>non</v>
      </c>
      <c r="E19" s="5" t="str">
        <f>IFERROR(VLOOKUP('Grille d''audit'!E20,'Med balance BR défavorable'!$A:$C,2,FALSE),"non")</f>
        <v>non</v>
      </c>
      <c r="F19" s="5" t="str">
        <f>IFERROR(VLOOKUP('Grille d''audit'!F20,'Med balance BR défavorable'!$A:$C,2,FALSE),"non")</f>
        <v>non</v>
      </c>
      <c r="G19" s="5" t="str">
        <f>IFERROR(VLOOKUP('Grille d''audit'!G20,'Med balance BR défavorable'!$A:$C,2,FALSE),"non")</f>
        <v>non</v>
      </c>
      <c r="H19" s="5" t="str">
        <f>IFERROR(VLOOKUP('Grille d''audit'!H20,'Med balance BR défavorable'!$A:$C,2,FALSE),"non")</f>
        <v>non</v>
      </c>
      <c r="I19" s="5" t="str">
        <f>IFERROR(VLOOKUP('Grille d''audit'!I20,'Med balance BR défavorable'!$A:$C,2,FALSE),"non")</f>
        <v>non</v>
      </c>
      <c r="J19" s="5" t="str">
        <f>IFERROR(VLOOKUP('Grille d''audit'!J20,'Med balance BR défavorable'!$A:$C,2,FALSE),"non")</f>
        <v>non</v>
      </c>
      <c r="K19" s="5" t="str">
        <f>IFERROR(VLOOKUP('Grille d''audit'!K20,'Med balance BR défavorable'!$A:$C,2,FALSE),"non")</f>
        <v>non</v>
      </c>
      <c r="L19" s="5" t="str">
        <f>IFERROR(VLOOKUP('Grille d''audit'!L20,'Med balance BR défavorable'!$A:$C,2,FALSE),"non")</f>
        <v>non</v>
      </c>
      <c r="M19" s="5" t="str">
        <f>IFERROR(VLOOKUP('Grille d''audit'!M20,'Med balance BR défavorable'!$A:$C,2,FALSE),"non")</f>
        <v>non</v>
      </c>
      <c r="N19" s="5" t="str">
        <f>IFERROR(VLOOKUP('Grille d''audit'!N20,'Med balance BR défavorable'!$A:$C,2,FALSE),"non")</f>
        <v>non</v>
      </c>
      <c r="O19" s="5" t="str">
        <f>IFERROR(VLOOKUP('Grille d''audit'!O20,'Med balance BR défavorable'!$A:$C,2,FALSE),"non")</f>
        <v>non</v>
      </c>
      <c r="P19" s="5" t="str">
        <f>IFERROR(VLOOKUP('Grille d''audit'!P20,'Med balance BR défavorable'!$A:$C,2,FALSE),"non")</f>
        <v>non</v>
      </c>
      <c r="Q19" s="5" t="str">
        <f>IFERROR(VLOOKUP('Grille d''audit'!Q20,'Med balance BR défavorable'!$A:$C,2,FALSE),"non")</f>
        <v>non</v>
      </c>
      <c r="R19" s="5" t="str">
        <f>IFERROR(VLOOKUP('Grille d''audit'!R20,'Med balance BR défavorable'!$A:$C,2,FALSE),"non")</f>
        <v>non</v>
      </c>
      <c r="S19" s="5" t="str">
        <f>IFERROR(VLOOKUP('Grille d''audit'!S20,'Med balance BR défavorable'!$A:$C,2,FALSE),"non")</f>
        <v>non</v>
      </c>
      <c r="T19" s="5" t="str">
        <f>IFERROR(VLOOKUP('Grille d''audit'!T20,'Med balance BR défavorable'!$A:$C,2,FALSE),"non")</f>
        <v>non</v>
      </c>
      <c r="U19" s="5" t="str">
        <f>IFERROR(VLOOKUP('Grille d''audit'!U20,'Med balance BR défavorable'!$A:$C,2,FALSE),"non")</f>
        <v>non</v>
      </c>
      <c r="V19" s="5" t="str">
        <f>IFERROR(VLOOKUP('Grille d''audit'!V20,'Med balance BR défavorable'!$A:$C,2,FALSE),"non")</f>
        <v>non</v>
      </c>
      <c r="W19" s="5" t="str">
        <f>IFERROR(VLOOKUP('Grille d''audit'!W20,'Med balance BR défavorable'!$A:$C,2,FALSE),"non")</f>
        <v>non</v>
      </c>
      <c r="X19" s="5" t="str">
        <f>IFERROR(VLOOKUP('Grille d''audit'!X20,'Med balance BR défavorable'!$A:$C,2,FALSE),"non")</f>
        <v>non</v>
      </c>
      <c r="Y19" s="5" t="str">
        <f>IFERROR(VLOOKUP('Grille d''audit'!Y20,'Med balance BR défavorable'!$A:$C,2,FALSE),"non")</f>
        <v>non</v>
      </c>
      <c r="Z19" s="5" t="str">
        <f>IFERROR(VLOOKUP('Grille d''audit'!Z20,'Med balance BR défavorable'!$A:$C,2,FALSE),"non")</f>
        <v>non</v>
      </c>
      <c r="AA19" s="5" t="str">
        <f>IFERROR(VLOOKUP('Grille d''audit'!AA20,'Med balance BR défavorable'!$A:$C,2,FALSE),"non")</f>
        <v>non</v>
      </c>
      <c r="AB19" s="5" t="str">
        <f>IFERROR(VLOOKUP('Grille d''audit'!AB20,'Med balance BR défavorable'!$A:$C,2,FALSE),"non")</f>
        <v>non</v>
      </c>
      <c r="AC19" s="5" t="str">
        <f>IFERROR(VLOOKUP('Grille d''audit'!AC20,'Med balance BR défavorable'!$A:$C,2,FALSE),"non")</f>
        <v>non</v>
      </c>
      <c r="AD19" s="5" t="str">
        <f>IFERROR(VLOOKUP('Grille d''audit'!AD20,'Med balance BR défavorable'!$A:$C,2,FALSE),"non")</f>
        <v>non</v>
      </c>
      <c r="AE19" s="5" t="str">
        <f>IFERROR(VLOOKUP('Grille d''audit'!AE20,'Med balance BR défavorable'!$A:$C,2,FALSE),"non")</f>
        <v>non</v>
      </c>
    </row>
    <row r="20" spans="1:31" x14ac:dyDescent="0.3">
      <c r="A20" s="9" t="s">
        <v>256</v>
      </c>
      <c r="B20" s="5" t="str">
        <f>IFERROR(VLOOKUP('Grille d''audit'!B21,'Med balance BR défavorable'!$A:$C,2,FALSE),"non")</f>
        <v>non</v>
      </c>
      <c r="C20" s="5" t="str">
        <f>IFERROR(VLOOKUP('Grille d''audit'!C21,'Med balance BR défavorable'!$A:$C,2,FALSE),"non")</f>
        <v>non</v>
      </c>
      <c r="D20" s="5" t="str">
        <f>IFERROR(VLOOKUP('Grille d''audit'!D21,'Med balance BR défavorable'!$A:$C,2,FALSE),"non")</f>
        <v>non</v>
      </c>
      <c r="E20" s="5" t="str">
        <f>IFERROR(VLOOKUP('Grille d''audit'!E21,'Med balance BR défavorable'!$A:$C,2,FALSE),"non")</f>
        <v>non</v>
      </c>
      <c r="F20" s="5" t="str">
        <f>IFERROR(VLOOKUP('Grille d''audit'!F21,'Med balance BR défavorable'!$A:$C,2,FALSE),"non")</f>
        <v>non</v>
      </c>
      <c r="G20" s="5" t="str">
        <f>IFERROR(VLOOKUP('Grille d''audit'!G21,'Med balance BR défavorable'!$A:$C,2,FALSE),"non")</f>
        <v>non</v>
      </c>
      <c r="H20" s="5" t="str">
        <f>IFERROR(VLOOKUP('Grille d''audit'!H21,'Med balance BR défavorable'!$A:$C,2,FALSE),"non")</f>
        <v>non</v>
      </c>
      <c r="I20" s="5" t="str">
        <f>IFERROR(VLOOKUP('Grille d''audit'!I21,'Med balance BR défavorable'!$A:$C,2,FALSE),"non")</f>
        <v>non</v>
      </c>
      <c r="J20" s="5" t="str">
        <f>IFERROR(VLOOKUP('Grille d''audit'!J21,'Med balance BR défavorable'!$A:$C,2,FALSE),"non")</f>
        <v>non</v>
      </c>
      <c r="K20" s="5" t="str">
        <f>IFERROR(VLOOKUP('Grille d''audit'!K21,'Med balance BR défavorable'!$A:$C,2,FALSE),"non")</f>
        <v>non</v>
      </c>
      <c r="L20" s="5" t="str">
        <f>IFERROR(VLOOKUP('Grille d''audit'!L21,'Med balance BR défavorable'!$A:$C,2,FALSE),"non")</f>
        <v>non</v>
      </c>
      <c r="M20" s="5" t="str">
        <f>IFERROR(VLOOKUP('Grille d''audit'!M21,'Med balance BR défavorable'!$A:$C,2,FALSE),"non")</f>
        <v>non</v>
      </c>
      <c r="N20" s="5" t="str">
        <f>IFERROR(VLOOKUP('Grille d''audit'!N21,'Med balance BR défavorable'!$A:$C,2,FALSE),"non")</f>
        <v>non</v>
      </c>
      <c r="O20" s="5" t="str">
        <f>IFERROR(VLOOKUP('Grille d''audit'!O21,'Med balance BR défavorable'!$A:$C,2,FALSE),"non")</f>
        <v>non</v>
      </c>
      <c r="P20" s="5" t="str">
        <f>IFERROR(VLOOKUP('Grille d''audit'!P21,'Med balance BR défavorable'!$A:$C,2,FALSE),"non")</f>
        <v>non</v>
      </c>
      <c r="Q20" s="5" t="str">
        <f>IFERROR(VLOOKUP('Grille d''audit'!Q21,'Med balance BR défavorable'!$A:$C,2,FALSE),"non")</f>
        <v>non</v>
      </c>
      <c r="R20" s="5" t="str">
        <f>IFERROR(VLOOKUP('Grille d''audit'!R21,'Med balance BR défavorable'!$A:$C,2,FALSE),"non")</f>
        <v>non</v>
      </c>
      <c r="S20" s="5" t="str">
        <f>IFERROR(VLOOKUP('Grille d''audit'!S21,'Med balance BR défavorable'!$A:$C,2,FALSE),"non")</f>
        <v>non</v>
      </c>
      <c r="T20" s="5" t="str">
        <f>IFERROR(VLOOKUP('Grille d''audit'!T21,'Med balance BR défavorable'!$A:$C,2,FALSE),"non")</f>
        <v>non</v>
      </c>
      <c r="U20" s="5" t="str">
        <f>IFERROR(VLOOKUP('Grille d''audit'!U21,'Med balance BR défavorable'!$A:$C,2,FALSE),"non")</f>
        <v>non</v>
      </c>
      <c r="V20" s="5" t="str">
        <f>IFERROR(VLOOKUP('Grille d''audit'!V21,'Med balance BR défavorable'!$A:$C,2,FALSE),"non")</f>
        <v>non</v>
      </c>
      <c r="W20" s="5" t="str">
        <f>IFERROR(VLOOKUP('Grille d''audit'!W21,'Med balance BR défavorable'!$A:$C,2,FALSE),"non")</f>
        <v>non</v>
      </c>
      <c r="X20" s="5" t="str">
        <f>IFERROR(VLOOKUP('Grille d''audit'!X21,'Med balance BR défavorable'!$A:$C,2,FALSE),"non")</f>
        <v>non</v>
      </c>
      <c r="Y20" s="5" t="str">
        <f>IFERROR(VLOOKUP('Grille d''audit'!Y21,'Med balance BR défavorable'!$A:$C,2,FALSE),"non")</f>
        <v>non</v>
      </c>
      <c r="Z20" s="5" t="str">
        <f>IFERROR(VLOOKUP('Grille d''audit'!Z21,'Med balance BR défavorable'!$A:$C,2,FALSE),"non")</f>
        <v>non</v>
      </c>
      <c r="AA20" s="5" t="str">
        <f>IFERROR(VLOOKUP('Grille d''audit'!AA21,'Med balance BR défavorable'!$A:$C,2,FALSE),"non")</f>
        <v>non</v>
      </c>
      <c r="AB20" s="5" t="str">
        <f>IFERROR(VLOOKUP('Grille d''audit'!AB21,'Med balance BR défavorable'!$A:$C,2,FALSE),"non")</f>
        <v>non</v>
      </c>
      <c r="AC20" s="5" t="str">
        <f>IFERROR(VLOOKUP('Grille d''audit'!AC21,'Med balance BR défavorable'!$A:$C,2,FALSE),"non")</f>
        <v>non</v>
      </c>
      <c r="AD20" s="5" t="str">
        <f>IFERROR(VLOOKUP('Grille d''audit'!AD21,'Med balance BR défavorable'!$A:$C,2,FALSE),"non")</f>
        <v>non</v>
      </c>
      <c r="AE20" s="5" t="str">
        <f>IFERROR(VLOOKUP('Grille d''audit'!AE21,'Med balance BR défavorable'!$A:$C,2,FALSE),"non")</f>
        <v>non</v>
      </c>
    </row>
    <row r="21" spans="1:31" x14ac:dyDescent="0.3">
      <c r="A21" s="9" t="s">
        <v>257</v>
      </c>
      <c r="B21" s="5" t="str">
        <f>IFERROR(VLOOKUP('Grille d''audit'!B22,'Med balance BR défavorable'!$A:$C,2,FALSE),"non")</f>
        <v>non</v>
      </c>
      <c r="C21" s="5" t="str">
        <f>IFERROR(VLOOKUP('Grille d''audit'!C22,'Med balance BR défavorable'!$A:$C,2,FALSE),"non")</f>
        <v>non</v>
      </c>
      <c r="D21" s="5" t="str">
        <f>IFERROR(VLOOKUP('Grille d''audit'!D22,'Med balance BR défavorable'!$A:$C,2,FALSE),"non")</f>
        <v>non</v>
      </c>
      <c r="E21" s="5" t="str">
        <f>IFERROR(VLOOKUP('Grille d''audit'!E22,'Med balance BR défavorable'!$A:$C,2,FALSE),"non")</f>
        <v>non</v>
      </c>
      <c r="F21" s="5" t="str">
        <f>IFERROR(VLOOKUP('Grille d''audit'!F22,'Med balance BR défavorable'!$A:$C,2,FALSE),"non")</f>
        <v>non</v>
      </c>
      <c r="G21" s="5" t="str">
        <f>IFERROR(VLOOKUP('Grille d''audit'!G22,'Med balance BR défavorable'!$A:$C,2,FALSE),"non")</f>
        <v>non</v>
      </c>
      <c r="H21" s="5" t="str">
        <f>IFERROR(VLOOKUP('Grille d''audit'!H22,'Med balance BR défavorable'!$A:$C,2,FALSE),"non")</f>
        <v>non</v>
      </c>
      <c r="I21" s="5" t="str">
        <f>IFERROR(VLOOKUP('Grille d''audit'!I22,'Med balance BR défavorable'!$A:$C,2,FALSE),"non")</f>
        <v>non</v>
      </c>
      <c r="J21" s="5" t="str">
        <f>IFERROR(VLOOKUP('Grille d''audit'!J22,'Med balance BR défavorable'!$A:$C,2,FALSE),"non")</f>
        <v>non</v>
      </c>
      <c r="K21" s="5" t="str">
        <f>IFERROR(VLOOKUP('Grille d''audit'!K22,'Med balance BR défavorable'!$A:$C,2,FALSE),"non")</f>
        <v>non</v>
      </c>
      <c r="L21" s="5" t="str">
        <f>IFERROR(VLOOKUP('Grille d''audit'!L22,'Med balance BR défavorable'!$A:$C,2,FALSE),"non")</f>
        <v>non</v>
      </c>
      <c r="M21" s="5" t="str">
        <f>IFERROR(VLOOKUP('Grille d''audit'!M22,'Med balance BR défavorable'!$A:$C,2,FALSE),"non")</f>
        <v>non</v>
      </c>
      <c r="N21" s="5" t="str">
        <f>IFERROR(VLOOKUP('Grille d''audit'!N22,'Med balance BR défavorable'!$A:$C,2,FALSE),"non")</f>
        <v>non</v>
      </c>
      <c r="O21" s="5" t="str">
        <f>IFERROR(VLOOKUP('Grille d''audit'!O22,'Med balance BR défavorable'!$A:$C,2,FALSE),"non")</f>
        <v>non</v>
      </c>
      <c r="P21" s="5" t="str">
        <f>IFERROR(VLOOKUP('Grille d''audit'!P22,'Med balance BR défavorable'!$A:$C,2,FALSE),"non")</f>
        <v>non</v>
      </c>
      <c r="Q21" s="5" t="str">
        <f>IFERROR(VLOOKUP('Grille d''audit'!Q22,'Med balance BR défavorable'!$A:$C,2,FALSE),"non")</f>
        <v>non</v>
      </c>
      <c r="R21" s="5" t="str">
        <f>IFERROR(VLOOKUP('Grille d''audit'!R22,'Med balance BR défavorable'!$A:$C,2,FALSE),"non")</f>
        <v>non</v>
      </c>
      <c r="S21" s="5" t="str">
        <f>IFERROR(VLOOKUP('Grille d''audit'!S22,'Med balance BR défavorable'!$A:$C,2,FALSE),"non")</f>
        <v>non</v>
      </c>
      <c r="T21" s="5" t="str">
        <f>IFERROR(VLOOKUP('Grille d''audit'!T22,'Med balance BR défavorable'!$A:$C,2,FALSE),"non")</f>
        <v>non</v>
      </c>
      <c r="U21" s="5" t="str">
        <f>IFERROR(VLOOKUP('Grille d''audit'!U22,'Med balance BR défavorable'!$A:$C,2,FALSE),"non")</f>
        <v>non</v>
      </c>
      <c r="V21" s="5" t="str">
        <f>IFERROR(VLOOKUP('Grille d''audit'!V22,'Med balance BR défavorable'!$A:$C,2,FALSE),"non")</f>
        <v>non</v>
      </c>
      <c r="W21" s="5" t="str">
        <f>IFERROR(VLOOKUP('Grille d''audit'!W22,'Med balance BR défavorable'!$A:$C,2,FALSE),"non")</f>
        <v>non</v>
      </c>
      <c r="X21" s="5" t="str">
        <f>IFERROR(VLOOKUP('Grille d''audit'!X22,'Med balance BR défavorable'!$A:$C,2,FALSE),"non")</f>
        <v>non</v>
      </c>
      <c r="Y21" s="5" t="str">
        <f>IFERROR(VLOOKUP('Grille d''audit'!Y22,'Med balance BR défavorable'!$A:$C,2,FALSE),"non")</f>
        <v>non</v>
      </c>
      <c r="Z21" s="5" t="str">
        <f>IFERROR(VLOOKUP('Grille d''audit'!Z22,'Med balance BR défavorable'!$A:$C,2,FALSE),"non")</f>
        <v>non</v>
      </c>
      <c r="AA21" s="5" t="str">
        <f>IFERROR(VLOOKUP('Grille d''audit'!AA22,'Med balance BR défavorable'!$A:$C,2,FALSE),"non")</f>
        <v>non</v>
      </c>
      <c r="AB21" s="5" t="str">
        <f>IFERROR(VLOOKUP('Grille d''audit'!AB22,'Med balance BR défavorable'!$A:$C,2,FALSE),"non")</f>
        <v>non</v>
      </c>
      <c r="AC21" s="5" t="str">
        <f>IFERROR(VLOOKUP('Grille d''audit'!AC22,'Med balance BR défavorable'!$A:$C,2,FALSE),"non")</f>
        <v>non</v>
      </c>
      <c r="AD21" s="5" t="str">
        <f>IFERROR(VLOOKUP('Grille d''audit'!AD22,'Med balance BR défavorable'!$A:$C,2,FALSE),"non")</f>
        <v>non</v>
      </c>
      <c r="AE21" s="5" t="str">
        <f>IFERROR(VLOOKUP('Grille d''audit'!AE22,'Med balance BR défavorable'!$A:$C,2,FALSE),"non")</f>
        <v>non</v>
      </c>
    </row>
    <row r="22" spans="1:31" x14ac:dyDescent="0.3">
      <c r="A22" s="9" t="s">
        <v>258</v>
      </c>
      <c r="B22" s="5" t="str">
        <f>IFERROR(VLOOKUP('Grille d''audit'!B23,'Med balance BR défavorable'!$A:$C,2,FALSE),"non")</f>
        <v>non</v>
      </c>
      <c r="C22" s="5" t="str">
        <f>IFERROR(VLOOKUP('Grille d''audit'!C23,'Med balance BR défavorable'!$A:$C,2,FALSE),"non")</f>
        <v>non</v>
      </c>
      <c r="D22" s="5" t="str">
        <f>IFERROR(VLOOKUP('Grille d''audit'!D23,'Med balance BR défavorable'!$A:$C,2,FALSE),"non")</f>
        <v>non</v>
      </c>
      <c r="E22" s="5" t="str">
        <f>IFERROR(VLOOKUP('Grille d''audit'!E23,'Med balance BR défavorable'!$A:$C,2,FALSE),"non")</f>
        <v>non</v>
      </c>
      <c r="F22" s="5" t="str">
        <f>IFERROR(VLOOKUP('Grille d''audit'!F23,'Med balance BR défavorable'!$A:$C,2,FALSE),"non")</f>
        <v>non</v>
      </c>
      <c r="G22" s="5" t="str">
        <f>IFERROR(VLOOKUP('Grille d''audit'!G23,'Med balance BR défavorable'!$A:$C,2,FALSE),"non")</f>
        <v>non</v>
      </c>
      <c r="H22" s="5" t="str">
        <f>IFERROR(VLOOKUP('Grille d''audit'!H23,'Med balance BR défavorable'!$A:$C,2,FALSE),"non")</f>
        <v>non</v>
      </c>
      <c r="I22" s="5" t="str">
        <f>IFERROR(VLOOKUP('Grille d''audit'!I23,'Med balance BR défavorable'!$A:$C,2,FALSE),"non")</f>
        <v>non</v>
      </c>
      <c r="J22" s="5" t="str">
        <f>IFERROR(VLOOKUP('Grille d''audit'!J23,'Med balance BR défavorable'!$A:$C,2,FALSE),"non")</f>
        <v>non</v>
      </c>
      <c r="K22" s="5" t="str">
        <f>IFERROR(VLOOKUP('Grille d''audit'!K23,'Med balance BR défavorable'!$A:$C,2,FALSE),"non")</f>
        <v>non</v>
      </c>
      <c r="L22" s="5" t="str">
        <f>IFERROR(VLOOKUP('Grille d''audit'!L23,'Med balance BR défavorable'!$A:$C,2,FALSE),"non")</f>
        <v>non</v>
      </c>
      <c r="M22" s="5" t="str">
        <f>IFERROR(VLOOKUP('Grille d''audit'!M23,'Med balance BR défavorable'!$A:$C,2,FALSE),"non")</f>
        <v>non</v>
      </c>
      <c r="N22" s="5" t="str">
        <f>IFERROR(VLOOKUP('Grille d''audit'!N23,'Med balance BR défavorable'!$A:$C,2,FALSE),"non")</f>
        <v>non</v>
      </c>
      <c r="O22" s="5" t="str">
        <f>IFERROR(VLOOKUP('Grille d''audit'!O23,'Med balance BR défavorable'!$A:$C,2,FALSE),"non")</f>
        <v>non</v>
      </c>
      <c r="P22" s="5" t="str">
        <f>IFERROR(VLOOKUP('Grille d''audit'!P23,'Med balance BR défavorable'!$A:$C,2,FALSE),"non")</f>
        <v>non</v>
      </c>
      <c r="Q22" s="5" t="str">
        <f>IFERROR(VLOOKUP('Grille d''audit'!Q23,'Med balance BR défavorable'!$A:$C,2,FALSE),"non")</f>
        <v>non</v>
      </c>
      <c r="R22" s="5" t="str">
        <f>IFERROR(VLOOKUP('Grille d''audit'!R23,'Med balance BR défavorable'!$A:$C,2,FALSE),"non")</f>
        <v>non</v>
      </c>
      <c r="S22" s="5" t="str">
        <f>IFERROR(VLOOKUP('Grille d''audit'!S23,'Med balance BR défavorable'!$A:$C,2,FALSE),"non")</f>
        <v>non</v>
      </c>
      <c r="T22" s="5" t="str">
        <f>IFERROR(VLOOKUP('Grille d''audit'!T23,'Med balance BR défavorable'!$A:$C,2,FALSE),"non")</f>
        <v>non</v>
      </c>
      <c r="U22" s="5" t="str">
        <f>IFERROR(VLOOKUP('Grille d''audit'!U23,'Med balance BR défavorable'!$A:$C,2,FALSE),"non")</f>
        <v>non</v>
      </c>
      <c r="V22" s="5" t="str">
        <f>IFERROR(VLOOKUP('Grille d''audit'!V23,'Med balance BR défavorable'!$A:$C,2,FALSE),"non")</f>
        <v>non</v>
      </c>
      <c r="W22" s="5" t="str">
        <f>IFERROR(VLOOKUP('Grille d''audit'!W23,'Med balance BR défavorable'!$A:$C,2,FALSE),"non")</f>
        <v>non</v>
      </c>
      <c r="X22" s="5" t="str">
        <f>IFERROR(VLOOKUP('Grille d''audit'!X23,'Med balance BR défavorable'!$A:$C,2,FALSE),"non")</f>
        <v>non</v>
      </c>
      <c r="Y22" s="5" t="str">
        <f>IFERROR(VLOOKUP('Grille d''audit'!Y23,'Med balance BR défavorable'!$A:$C,2,FALSE),"non")</f>
        <v>non</v>
      </c>
      <c r="Z22" s="5" t="str">
        <f>IFERROR(VLOOKUP('Grille d''audit'!Z23,'Med balance BR défavorable'!$A:$C,2,FALSE),"non")</f>
        <v>non</v>
      </c>
      <c r="AA22" s="5" t="str">
        <f>IFERROR(VLOOKUP('Grille d''audit'!AA23,'Med balance BR défavorable'!$A:$C,2,FALSE),"non")</f>
        <v>non</v>
      </c>
      <c r="AB22" s="5" t="str">
        <f>IFERROR(VLOOKUP('Grille d''audit'!AB23,'Med balance BR défavorable'!$A:$C,2,FALSE),"non")</f>
        <v>non</v>
      </c>
      <c r="AC22" s="5" t="str">
        <f>IFERROR(VLOOKUP('Grille d''audit'!AC23,'Med balance BR défavorable'!$A:$C,2,FALSE),"non")</f>
        <v>non</v>
      </c>
      <c r="AD22" s="5" t="str">
        <f>IFERROR(VLOOKUP('Grille d''audit'!AD23,'Med balance BR défavorable'!$A:$C,2,FALSE),"non")</f>
        <v>non</v>
      </c>
      <c r="AE22" s="5" t="str">
        <f>IFERROR(VLOOKUP('Grille d''audit'!AE23,'Med balance BR défavorable'!$A:$C,2,FALSE),"non")</f>
        <v>non</v>
      </c>
    </row>
    <row r="23" spans="1:31" x14ac:dyDescent="0.3">
      <c r="A23" s="10" t="s">
        <v>289</v>
      </c>
      <c r="B23" s="11">
        <f>COUNTIF(B$3:B$22,"oui")</f>
        <v>0</v>
      </c>
      <c r="C23" s="11">
        <f t="shared" ref="C23:AE23" si="0">COUNTIF(C$3:C$22,"oui")</f>
        <v>0</v>
      </c>
      <c r="D23" s="11">
        <f t="shared" si="0"/>
        <v>0</v>
      </c>
      <c r="E23" s="11">
        <f t="shared" si="0"/>
        <v>0</v>
      </c>
      <c r="F23" s="11">
        <f t="shared" si="0"/>
        <v>0</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1">
        <f t="shared" si="0"/>
        <v>0</v>
      </c>
      <c r="AD23" s="11">
        <f t="shared" si="0"/>
        <v>0</v>
      </c>
      <c r="AE23" s="11">
        <f t="shared" si="0"/>
        <v>0</v>
      </c>
    </row>
    <row r="25" spans="1:31" ht="18.75" customHeight="1" x14ac:dyDescent="0.3">
      <c r="A25" s="95" t="s">
        <v>295</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row>
    <row r="26" spans="1:31" ht="15.75" customHeight="1" x14ac:dyDescent="0.3">
      <c r="A26" s="7"/>
      <c r="B26" s="8" t="s">
        <v>259</v>
      </c>
      <c r="C26" s="8" t="s">
        <v>260</v>
      </c>
      <c r="D26" s="8" t="s">
        <v>261</v>
      </c>
      <c r="E26" s="8" t="s">
        <v>262</v>
      </c>
      <c r="F26" s="8" t="s">
        <v>263</v>
      </c>
      <c r="G26" s="8" t="s">
        <v>264</v>
      </c>
      <c r="H26" s="8" t="s">
        <v>265</v>
      </c>
      <c r="I26" s="8" t="s">
        <v>266</v>
      </c>
      <c r="J26" s="8" t="s">
        <v>267</v>
      </c>
      <c r="K26" s="8" t="s">
        <v>268</v>
      </c>
      <c r="L26" s="8" t="s">
        <v>269</v>
      </c>
      <c r="M26" s="8" t="s">
        <v>270</v>
      </c>
      <c r="N26" s="8" t="s">
        <v>271</v>
      </c>
      <c r="O26" s="8" t="s">
        <v>272</v>
      </c>
      <c r="P26" s="8" t="s">
        <v>273</v>
      </c>
      <c r="Q26" s="8" t="s">
        <v>274</v>
      </c>
      <c r="R26" s="8" t="s">
        <v>275</v>
      </c>
      <c r="S26" s="8" t="s">
        <v>276</v>
      </c>
      <c r="T26" s="8" t="s">
        <v>277</v>
      </c>
      <c r="U26" s="8" t="s">
        <v>278</v>
      </c>
      <c r="V26" s="8" t="s">
        <v>279</v>
      </c>
      <c r="W26" s="8" t="s">
        <v>280</v>
      </c>
      <c r="X26" s="8" t="s">
        <v>281</v>
      </c>
      <c r="Y26" s="8" t="s">
        <v>282</v>
      </c>
      <c r="Z26" s="8" t="s">
        <v>283</v>
      </c>
      <c r="AA26" s="8" t="s">
        <v>284</v>
      </c>
      <c r="AB26" s="8" t="s">
        <v>285</v>
      </c>
      <c r="AC26" s="8" t="s">
        <v>286</v>
      </c>
      <c r="AD26" s="8" t="s">
        <v>287</v>
      </c>
      <c r="AE26" s="8" t="s">
        <v>288</v>
      </c>
    </row>
    <row r="27" spans="1:31" x14ac:dyDescent="0.3">
      <c r="A27" s="9" t="s">
        <v>239</v>
      </c>
      <c r="B27" s="5" t="str">
        <f>IFERROR(VLOOKUP('Grille d''audit'!B4,'Med balance BR défavorable'!$A:$C,3,FALSE),"non")</f>
        <v>non</v>
      </c>
      <c r="C27" s="5" t="str">
        <f>IFERROR(VLOOKUP('Grille d''audit'!C4,'Med balance BR défavorable'!$A:$C,3,FALSE),"non")</f>
        <v>non</v>
      </c>
      <c r="D27" s="5" t="str">
        <f>IFERROR(VLOOKUP('Grille d''audit'!D4,'Med balance BR défavorable'!$A:$C,3,FALSE),"non")</f>
        <v>non</v>
      </c>
      <c r="E27" s="5" t="str">
        <f>IFERROR(VLOOKUP('Grille d''audit'!E4,'Med balance BR défavorable'!$A:$C,3,FALSE),"non")</f>
        <v>non</v>
      </c>
      <c r="F27" s="5" t="str">
        <f>IFERROR(VLOOKUP('Grille d''audit'!F4,'Med balance BR défavorable'!$A:$C,3,FALSE),"non")</f>
        <v>non</v>
      </c>
      <c r="G27" s="5" t="str">
        <f>IFERROR(VLOOKUP('Grille d''audit'!G4,'Med balance BR défavorable'!$A:$C,3,FALSE),"non")</f>
        <v>non</v>
      </c>
      <c r="H27" s="5" t="str">
        <f>IFERROR(VLOOKUP('Grille d''audit'!H4,'Med balance BR défavorable'!$A:$C,3,FALSE),"non")</f>
        <v>non</v>
      </c>
      <c r="I27" s="5" t="str">
        <f>IFERROR(VLOOKUP('Grille d''audit'!I4,'Med balance BR défavorable'!$A:$C,3,FALSE),"non")</f>
        <v>non</v>
      </c>
      <c r="J27" s="5" t="str">
        <f>IFERROR(VLOOKUP('Grille d''audit'!J4,'Med balance BR défavorable'!$A:$C,3,FALSE),"non")</f>
        <v>non</v>
      </c>
      <c r="K27" s="5" t="str">
        <f>IFERROR(VLOOKUP('Grille d''audit'!K4,'Med balance BR défavorable'!$A:$C,3,FALSE),"non")</f>
        <v>non</v>
      </c>
      <c r="L27" s="5" t="str">
        <f>IFERROR(VLOOKUP('Grille d''audit'!L4,'Med balance BR défavorable'!$A:$C,3,FALSE),"non")</f>
        <v>non</v>
      </c>
      <c r="M27" s="5" t="str">
        <f>IFERROR(VLOOKUP('Grille d''audit'!M4,'Med balance BR défavorable'!$A:$C,3,FALSE),"non")</f>
        <v>non</v>
      </c>
      <c r="N27" s="5" t="str">
        <f>IFERROR(VLOOKUP('Grille d''audit'!N4,'Med balance BR défavorable'!$A:$C,3,FALSE),"non")</f>
        <v>non</v>
      </c>
      <c r="O27" s="5" t="str">
        <f>IFERROR(VLOOKUP('Grille d''audit'!O4,'Med balance BR défavorable'!$A:$C,3,FALSE),"non")</f>
        <v>non</v>
      </c>
      <c r="P27" s="5" t="str">
        <f>IFERROR(VLOOKUP('Grille d''audit'!P4,'Med balance BR défavorable'!$A:$C,3,FALSE),"non")</f>
        <v>non</v>
      </c>
      <c r="Q27" s="5" t="str">
        <f>IFERROR(VLOOKUP('Grille d''audit'!Q4,'Med balance BR défavorable'!$A:$C,3,FALSE),"non")</f>
        <v>non</v>
      </c>
      <c r="R27" s="5" t="str">
        <f>IFERROR(VLOOKUP('Grille d''audit'!R4,'Med balance BR défavorable'!$A:$C,3,FALSE),"non")</f>
        <v>non</v>
      </c>
      <c r="S27" s="5" t="str">
        <f>IFERROR(VLOOKUP('Grille d''audit'!S4,'Med balance BR défavorable'!$A:$C,3,FALSE),"non")</f>
        <v>non</v>
      </c>
      <c r="T27" s="5" t="str">
        <f>IFERROR(VLOOKUP('Grille d''audit'!T4,'Med balance BR défavorable'!$A:$C,3,FALSE),"non")</f>
        <v>non</v>
      </c>
      <c r="U27" s="5" t="str">
        <f>IFERROR(VLOOKUP('Grille d''audit'!U4,'Med balance BR défavorable'!$A:$C,3,FALSE),"non")</f>
        <v>non</v>
      </c>
      <c r="V27" s="5" t="str">
        <f>IFERROR(VLOOKUP('Grille d''audit'!V4,'Med balance BR défavorable'!$A:$C,3,FALSE),"non")</f>
        <v>non</v>
      </c>
      <c r="W27" s="5" t="str">
        <f>IFERROR(VLOOKUP('Grille d''audit'!W4,'Med balance BR défavorable'!$A:$C,3,FALSE),"non")</f>
        <v>non</v>
      </c>
      <c r="X27" s="5" t="str">
        <f>IFERROR(VLOOKUP('Grille d''audit'!X4,'Med balance BR défavorable'!$A:$C,3,FALSE),"non")</f>
        <v>non</v>
      </c>
      <c r="Y27" s="5" t="str">
        <f>IFERROR(VLOOKUP('Grille d''audit'!Y4,'Med balance BR défavorable'!$A:$C,3,FALSE),"non")</f>
        <v>non</v>
      </c>
      <c r="Z27" s="5" t="str">
        <f>IFERROR(VLOOKUP('Grille d''audit'!Z4,'Med balance BR défavorable'!$A:$C,3,FALSE),"non")</f>
        <v>non</v>
      </c>
      <c r="AA27" s="5" t="str">
        <f>IFERROR(VLOOKUP('Grille d''audit'!AA4,'Med balance BR défavorable'!$A:$C,3,FALSE),"non")</f>
        <v>non</v>
      </c>
      <c r="AB27" s="5" t="str">
        <f>IFERROR(VLOOKUP('Grille d''audit'!AB4,'Med balance BR défavorable'!$A:$C,3,FALSE),"non")</f>
        <v>non</v>
      </c>
      <c r="AC27" s="5" t="str">
        <f>IFERROR(VLOOKUP('Grille d''audit'!AC4,'Med balance BR défavorable'!$A:$C,3,FALSE),"non")</f>
        <v>non</v>
      </c>
      <c r="AD27" s="5" t="str">
        <f>IFERROR(VLOOKUP('Grille d''audit'!AD4,'Med balance BR défavorable'!$A:$C,3,FALSE),"non")</f>
        <v>non</v>
      </c>
      <c r="AE27" s="5" t="str">
        <f>IFERROR(VLOOKUP('Grille d''audit'!AE4,'Med balance BR défavorable'!$A:$C,3,FALSE),"non")</f>
        <v>non</v>
      </c>
    </row>
    <row r="28" spans="1:31" x14ac:dyDescent="0.3">
      <c r="A28" s="9" t="s">
        <v>240</v>
      </c>
      <c r="B28" s="5" t="str">
        <f>IFERROR(VLOOKUP('Grille d''audit'!B5,'Med balance BR défavorable'!$A:$C,3,FALSE),"non")</f>
        <v>non</v>
      </c>
      <c r="C28" s="5" t="str">
        <f>IFERROR(VLOOKUP('Grille d''audit'!C5,'Med balance BR défavorable'!$A:$C,3,FALSE),"non")</f>
        <v>non</v>
      </c>
      <c r="D28" s="5" t="str">
        <f>IFERROR(VLOOKUP('Grille d''audit'!D5,'Med balance BR défavorable'!$A:$C,3,FALSE),"non")</f>
        <v>non</v>
      </c>
      <c r="E28" s="5" t="str">
        <f>IFERROR(VLOOKUP('Grille d''audit'!E5,'Med balance BR défavorable'!$A:$C,3,FALSE),"non")</f>
        <v>non</v>
      </c>
      <c r="F28" s="5" t="str">
        <f>IFERROR(VLOOKUP('Grille d''audit'!F5,'Med balance BR défavorable'!$A:$C,3,FALSE),"non")</f>
        <v>non</v>
      </c>
      <c r="G28" s="5" t="str">
        <f>IFERROR(VLOOKUP('Grille d''audit'!G5,'Med balance BR défavorable'!$A:$C,3,FALSE),"non")</f>
        <v>non</v>
      </c>
      <c r="H28" s="5" t="str">
        <f>IFERROR(VLOOKUP('Grille d''audit'!H5,'Med balance BR défavorable'!$A:$C,3,FALSE),"non")</f>
        <v>non</v>
      </c>
      <c r="I28" s="5" t="str">
        <f>IFERROR(VLOOKUP('Grille d''audit'!I5,'Med balance BR défavorable'!$A:$C,3,FALSE),"non")</f>
        <v>non</v>
      </c>
      <c r="J28" s="5" t="str">
        <f>IFERROR(VLOOKUP('Grille d''audit'!J5,'Med balance BR défavorable'!$A:$C,3,FALSE),"non")</f>
        <v>non</v>
      </c>
      <c r="K28" s="5" t="str">
        <f>IFERROR(VLOOKUP('Grille d''audit'!K5,'Med balance BR défavorable'!$A:$C,3,FALSE),"non")</f>
        <v>non</v>
      </c>
      <c r="L28" s="5" t="str">
        <f>IFERROR(VLOOKUP('Grille d''audit'!L5,'Med balance BR défavorable'!$A:$C,3,FALSE),"non")</f>
        <v>non</v>
      </c>
      <c r="M28" s="5" t="str">
        <f>IFERROR(VLOOKUP('Grille d''audit'!M5,'Med balance BR défavorable'!$A:$C,3,FALSE),"non")</f>
        <v>non</v>
      </c>
      <c r="N28" s="5" t="str">
        <f>IFERROR(VLOOKUP('Grille d''audit'!N5,'Med balance BR défavorable'!$A:$C,3,FALSE),"non")</f>
        <v>non</v>
      </c>
      <c r="O28" s="5" t="str">
        <f>IFERROR(VLOOKUP('Grille d''audit'!O5,'Med balance BR défavorable'!$A:$C,3,FALSE),"non")</f>
        <v>non</v>
      </c>
      <c r="P28" s="5" t="str">
        <f>IFERROR(VLOOKUP('Grille d''audit'!P5,'Med balance BR défavorable'!$A:$C,3,FALSE),"non")</f>
        <v>non</v>
      </c>
      <c r="Q28" s="5" t="str">
        <f>IFERROR(VLOOKUP('Grille d''audit'!Q5,'Med balance BR défavorable'!$A:$C,3,FALSE),"non")</f>
        <v>non</v>
      </c>
      <c r="R28" s="5" t="str">
        <f>IFERROR(VLOOKUP('Grille d''audit'!R5,'Med balance BR défavorable'!$A:$C,3,FALSE),"non")</f>
        <v>non</v>
      </c>
      <c r="S28" s="5" t="str">
        <f>IFERROR(VLOOKUP('Grille d''audit'!S5,'Med balance BR défavorable'!$A:$C,3,FALSE),"non")</f>
        <v>non</v>
      </c>
      <c r="T28" s="5" t="str">
        <f>IFERROR(VLOOKUP('Grille d''audit'!T5,'Med balance BR défavorable'!$A:$C,3,FALSE),"non")</f>
        <v>non</v>
      </c>
      <c r="U28" s="5" t="str">
        <f>IFERROR(VLOOKUP('Grille d''audit'!U5,'Med balance BR défavorable'!$A:$C,3,FALSE),"non")</f>
        <v>non</v>
      </c>
      <c r="V28" s="5" t="str">
        <f>IFERROR(VLOOKUP('Grille d''audit'!V5,'Med balance BR défavorable'!$A:$C,3,FALSE),"non")</f>
        <v>non</v>
      </c>
      <c r="W28" s="5" t="str">
        <f>IFERROR(VLOOKUP('Grille d''audit'!W5,'Med balance BR défavorable'!$A:$C,3,FALSE),"non")</f>
        <v>non</v>
      </c>
      <c r="X28" s="5" t="str">
        <f>IFERROR(VLOOKUP('Grille d''audit'!X5,'Med balance BR défavorable'!$A:$C,3,FALSE),"non")</f>
        <v>non</v>
      </c>
      <c r="Y28" s="5" t="str">
        <f>IFERROR(VLOOKUP('Grille d''audit'!Y5,'Med balance BR défavorable'!$A:$C,3,FALSE),"non")</f>
        <v>non</v>
      </c>
      <c r="Z28" s="5" t="str">
        <f>IFERROR(VLOOKUP('Grille d''audit'!Z5,'Med balance BR défavorable'!$A:$C,3,FALSE),"non")</f>
        <v>non</v>
      </c>
      <c r="AA28" s="5" t="str">
        <f>IFERROR(VLOOKUP('Grille d''audit'!AA5,'Med balance BR défavorable'!$A:$C,3,FALSE),"non")</f>
        <v>non</v>
      </c>
      <c r="AB28" s="5" t="str">
        <f>IFERROR(VLOOKUP('Grille d''audit'!AB5,'Med balance BR défavorable'!$A:$C,3,FALSE),"non")</f>
        <v>non</v>
      </c>
      <c r="AC28" s="5" t="str">
        <f>IFERROR(VLOOKUP('Grille d''audit'!AC5,'Med balance BR défavorable'!$A:$C,3,FALSE),"non")</f>
        <v>non</v>
      </c>
      <c r="AD28" s="5" t="str">
        <f>IFERROR(VLOOKUP('Grille d''audit'!AD5,'Med balance BR défavorable'!$A:$C,3,FALSE),"non")</f>
        <v>non</v>
      </c>
      <c r="AE28" s="5" t="str">
        <f>IFERROR(VLOOKUP('Grille d''audit'!AE5,'Med balance BR défavorable'!$A:$C,3,FALSE),"non")</f>
        <v>non</v>
      </c>
    </row>
    <row r="29" spans="1:31" x14ac:dyDescent="0.3">
      <c r="A29" s="9" t="s">
        <v>241</v>
      </c>
      <c r="B29" s="5" t="str">
        <f>IFERROR(VLOOKUP('Grille d''audit'!B6,'Med balance BR défavorable'!$A:$C,3,FALSE),"non")</f>
        <v>non</v>
      </c>
      <c r="C29" s="5" t="str">
        <f>IFERROR(VLOOKUP('Grille d''audit'!C6,'Med balance BR défavorable'!$A:$C,3,FALSE),"non")</f>
        <v>non</v>
      </c>
      <c r="D29" s="5" t="str">
        <f>IFERROR(VLOOKUP('Grille d''audit'!D6,'Med balance BR défavorable'!$A:$C,3,FALSE),"non")</f>
        <v>non</v>
      </c>
      <c r="E29" s="5" t="str">
        <f>IFERROR(VLOOKUP('Grille d''audit'!E6,'Med balance BR défavorable'!$A:$C,3,FALSE),"non")</f>
        <v>non</v>
      </c>
      <c r="F29" s="5" t="str">
        <f>IFERROR(VLOOKUP('Grille d''audit'!F6,'Med balance BR défavorable'!$A:$C,3,FALSE),"non")</f>
        <v>non</v>
      </c>
      <c r="G29" s="5" t="str">
        <f>IFERROR(VLOOKUP('Grille d''audit'!G6,'Med balance BR défavorable'!$A:$C,3,FALSE),"non")</f>
        <v>non</v>
      </c>
      <c r="H29" s="5" t="str">
        <f>IFERROR(VLOOKUP('Grille d''audit'!H6,'Med balance BR défavorable'!$A:$C,3,FALSE),"non")</f>
        <v>non</v>
      </c>
      <c r="I29" s="5" t="str">
        <f>IFERROR(VLOOKUP('Grille d''audit'!I6,'Med balance BR défavorable'!$A:$C,3,FALSE),"non")</f>
        <v>non</v>
      </c>
      <c r="J29" s="5" t="str">
        <f>IFERROR(VLOOKUP('Grille d''audit'!J6,'Med balance BR défavorable'!$A:$C,3,FALSE),"non")</f>
        <v>non</v>
      </c>
      <c r="K29" s="5" t="str">
        <f>IFERROR(VLOOKUP('Grille d''audit'!K6,'Med balance BR défavorable'!$A:$C,3,FALSE),"non")</f>
        <v>non</v>
      </c>
      <c r="L29" s="5" t="str">
        <f>IFERROR(VLOOKUP('Grille d''audit'!L6,'Med balance BR défavorable'!$A:$C,3,FALSE),"non")</f>
        <v>non</v>
      </c>
      <c r="M29" s="5" t="str">
        <f>IFERROR(VLOOKUP('Grille d''audit'!M6,'Med balance BR défavorable'!$A:$C,3,FALSE),"non")</f>
        <v>non</v>
      </c>
      <c r="N29" s="5" t="str">
        <f>IFERROR(VLOOKUP('Grille d''audit'!N6,'Med balance BR défavorable'!$A:$C,3,FALSE),"non")</f>
        <v>non</v>
      </c>
      <c r="O29" s="5" t="str">
        <f>IFERROR(VLOOKUP('Grille d''audit'!O6,'Med balance BR défavorable'!$A:$C,3,FALSE),"non")</f>
        <v>non</v>
      </c>
      <c r="P29" s="5" t="str">
        <f>IFERROR(VLOOKUP('Grille d''audit'!P6,'Med balance BR défavorable'!$A:$C,3,FALSE),"non")</f>
        <v>non</v>
      </c>
      <c r="Q29" s="5" t="str">
        <f>IFERROR(VLOOKUP('Grille d''audit'!Q6,'Med balance BR défavorable'!$A:$C,3,FALSE),"non")</f>
        <v>non</v>
      </c>
      <c r="R29" s="5" t="str">
        <f>IFERROR(VLOOKUP('Grille d''audit'!R6,'Med balance BR défavorable'!$A:$C,3,FALSE),"non")</f>
        <v>non</v>
      </c>
      <c r="S29" s="5" t="str">
        <f>IFERROR(VLOOKUP('Grille d''audit'!S6,'Med balance BR défavorable'!$A:$C,3,FALSE),"non")</f>
        <v>non</v>
      </c>
      <c r="T29" s="5" t="str">
        <f>IFERROR(VLOOKUP('Grille d''audit'!T6,'Med balance BR défavorable'!$A:$C,3,FALSE),"non")</f>
        <v>non</v>
      </c>
      <c r="U29" s="5" t="str">
        <f>IFERROR(VLOOKUP('Grille d''audit'!U6,'Med balance BR défavorable'!$A:$C,3,FALSE),"non")</f>
        <v>non</v>
      </c>
      <c r="V29" s="5" t="str">
        <f>IFERROR(VLOOKUP('Grille d''audit'!V6,'Med balance BR défavorable'!$A:$C,3,FALSE),"non")</f>
        <v>non</v>
      </c>
      <c r="W29" s="5" t="str">
        <f>IFERROR(VLOOKUP('Grille d''audit'!W6,'Med balance BR défavorable'!$A:$C,3,FALSE),"non")</f>
        <v>non</v>
      </c>
      <c r="X29" s="5" t="str">
        <f>IFERROR(VLOOKUP('Grille d''audit'!X6,'Med balance BR défavorable'!$A:$C,3,FALSE),"non")</f>
        <v>non</v>
      </c>
      <c r="Y29" s="5" t="str">
        <f>IFERROR(VLOOKUP('Grille d''audit'!Y6,'Med balance BR défavorable'!$A:$C,3,FALSE),"non")</f>
        <v>non</v>
      </c>
      <c r="Z29" s="5" t="str">
        <f>IFERROR(VLOOKUP('Grille d''audit'!Z6,'Med balance BR défavorable'!$A:$C,3,FALSE),"non")</f>
        <v>non</v>
      </c>
      <c r="AA29" s="5" t="str">
        <f>IFERROR(VLOOKUP('Grille d''audit'!AA6,'Med balance BR défavorable'!$A:$C,3,FALSE),"non")</f>
        <v>non</v>
      </c>
      <c r="AB29" s="5" t="str">
        <f>IFERROR(VLOOKUP('Grille d''audit'!AB6,'Med balance BR défavorable'!$A:$C,3,FALSE),"non")</f>
        <v>non</v>
      </c>
      <c r="AC29" s="5" t="str">
        <f>IFERROR(VLOOKUP('Grille d''audit'!AC6,'Med balance BR défavorable'!$A:$C,3,FALSE),"non")</f>
        <v>non</v>
      </c>
      <c r="AD29" s="5" t="str">
        <f>IFERROR(VLOOKUP('Grille d''audit'!AD6,'Med balance BR défavorable'!$A:$C,3,FALSE),"non")</f>
        <v>non</v>
      </c>
      <c r="AE29" s="5" t="str">
        <f>IFERROR(VLOOKUP('Grille d''audit'!AE6,'Med balance BR défavorable'!$A:$C,3,FALSE),"non")</f>
        <v>non</v>
      </c>
    </row>
    <row r="30" spans="1:31" x14ac:dyDescent="0.3">
      <c r="A30" s="9" t="s">
        <v>242</v>
      </c>
      <c r="B30" s="5" t="str">
        <f>IFERROR(VLOOKUP('Grille d''audit'!B7,'Med balance BR défavorable'!$A:$C,3,FALSE),"non")</f>
        <v>non</v>
      </c>
      <c r="C30" s="5" t="str">
        <f>IFERROR(VLOOKUP('Grille d''audit'!C7,'Med balance BR défavorable'!$A:$C,3,FALSE),"non")</f>
        <v>non</v>
      </c>
      <c r="D30" s="5" t="str">
        <f>IFERROR(VLOOKUP('Grille d''audit'!D7,'Med balance BR défavorable'!$A:$C,3,FALSE),"non")</f>
        <v>non</v>
      </c>
      <c r="E30" s="5" t="str">
        <f>IFERROR(VLOOKUP('Grille d''audit'!E7,'Med balance BR défavorable'!$A:$C,3,FALSE),"non")</f>
        <v>non</v>
      </c>
      <c r="F30" s="5" t="str">
        <f>IFERROR(VLOOKUP('Grille d''audit'!F7,'Med balance BR défavorable'!$A:$C,3,FALSE),"non")</f>
        <v>non</v>
      </c>
      <c r="G30" s="5" t="str">
        <f>IFERROR(VLOOKUP('Grille d''audit'!G7,'Med balance BR défavorable'!$A:$C,3,FALSE),"non")</f>
        <v>non</v>
      </c>
      <c r="H30" s="5" t="str">
        <f>IFERROR(VLOOKUP('Grille d''audit'!H7,'Med balance BR défavorable'!$A:$C,3,FALSE),"non")</f>
        <v>non</v>
      </c>
      <c r="I30" s="5" t="str">
        <f>IFERROR(VLOOKUP('Grille d''audit'!I7,'Med balance BR défavorable'!$A:$C,3,FALSE),"non")</f>
        <v>non</v>
      </c>
      <c r="J30" s="5" t="str">
        <f>IFERROR(VLOOKUP('Grille d''audit'!J7,'Med balance BR défavorable'!$A:$C,3,FALSE),"non")</f>
        <v>non</v>
      </c>
      <c r="K30" s="5" t="str">
        <f>IFERROR(VLOOKUP('Grille d''audit'!K7,'Med balance BR défavorable'!$A:$C,3,FALSE),"non")</f>
        <v>non</v>
      </c>
      <c r="L30" s="5" t="str">
        <f>IFERROR(VLOOKUP('Grille d''audit'!L7,'Med balance BR défavorable'!$A:$C,3,FALSE),"non")</f>
        <v>non</v>
      </c>
      <c r="M30" s="5" t="str">
        <f>IFERROR(VLOOKUP('Grille d''audit'!M7,'Med balance BR défavorable'!$A:$C,3,FALSE),"non")</f>
        <v>non</v>
      </c>
      <c r="N30" s="5" t="str">
        <f>IFERROR(VLOOKUP('Grille d''audit'!N7,'Med balance BR défavorable'!$A:$C,3,FALSE),"non")</f>
        <v>non</v>
      </c>
      <c r="O30" s="5" t="str">
        <f>IFERROR(VLOOKUP('Grille d''audit'!O7,'Med balance BR défavorable'!$A:$C,3,FALSE),"non")</f>
        <v>non</v>
      </c>
      <c r="P30" s="5" t="str">
        <f>IFERROR(VLOOKUP('Grille d''audit'!P7,'Med balance BR défavorable'!$A:$C,3,FALSE),"non")</f>
        <v>non</v>
      </c>
      <c r="Q30" s="5" t="str">
        <f>IFERROR(VLOOKUP('Grille d''audit'!Q7,'Med balance BR défavorable'!$A:$C,3,FALSE),"non")</f>
        <v>non</v>
      </c>
      <c r="R30" s="5" t="str">
        <f>IFERROR(VLOOKUP('Grille d''audit'!R7,'Med balance BR défavorable'!$A:$C,3,FALSE),"non")</f>
        <v>non</v>
      </c>
      <c r="S30" s="5" t="str">
        <f>IFERROR(VLOOKUP('Grille d''audit'!S7,'Med balance BR défavorable'!$A:$C,3,FALSE),"non")</f>
        <v>non</v>
      </c>
      <c r="T30" s="5" t="str">
        <f>IFERROR(VLOOKUP('Grille d''audit'!T7,'Med balance BR défavorable'!$A:$C,3,FALSE),"non")</f>
        <v>non</v>
      </c>
      <c r="U30" s="5" t="str">
        <f>IFERROR(VLOOKUP('Grille d''audit'!U7,'Med balance BR défavorable'!$A:$C,3,FALSE),"non")</f>
        <v>non</v>
      </c>
      <c r="V30" s="5" t="str">
        <f>IFERROR(VLOOKUP('Grille d''audit'!V7,'Med balance BR défavorable'!$A:$C,3,FALSE),"non")</f>
        <v>non</v>
      </c>
      <c r="W30" s="5" t="str">
        <f>IFERROR(VLOOKUP('Grille d''audit'!W7,'Med balance BR défavorable'!$A:$C,3,FALSE),"non")</f>
        <v>non</v>
      </c>
      <c r="X30" s="5" t="str">
        <f>IFERROR(VLOOKUP('Grille d''audit'!X7,'Med balance BR défavorable'!$A:$C,3,FALSE),"non")</f>
        <v>non</v>
      </c>
      <c r="Y30" s="5" t="str">
        <f>IFERROR(VLOOKUP('Grille d''audit'!Y7,'Med balance BR défavorable'!$A:$C,3,FALSE),"non")</f>
        <v>non</v>
      </c>
      <c r="Z30" s="5" t="str">
        <f>IFERROR(VLOOKUP('Grille d''audit'!Z7,'Med balance BR défavorable'!$A:$C,3,FALSE),"non")</f>
        <v>non</v>
      </c>
      <c r="AA30" s="5" t="str">
        <f>IFERROR(VLOOKUP('Grille d''audit'!AA7,'Med balance BR défavorable'!$A:$C,3,FALSE),"non")</f>
        <v>non</v>
      </c>
      <c r="AB30" s="5" t="str">
        <f>IFERROR(VLOOKUP('Grille d''audit'!AB7,'Med balance BR défavorable'!$A:$C,3,FALSE),"non")</f>
        <v>non</v>
      </c>
      <c r="AC30" s="5" t="str">
        <f>IFERROR(VLOOKUP('Grille d''audit'!AC7,'Med balance BR défavorable'!$A:$C,3,FALSE),"non")</f>
        <v>non</v>
      </c>
      <c r="AD30" s="5" t="str">
        <f>IFERROR(VLOOKUP('Grille d''audit'!AD7,'Med balance BR défavorable'!$A:$C,3,FALSE),"non")</f>
        <v>non</v>
      </c>
      <c r="AE30" s="5" t="str">
        <f>IFERROR(VLOOKUP('Grille d''audit'!AE7,'Med balance BR défavorable'!$A:$C,3,FALSE),"non")</f>
        <v>non</v>
      </c>
    </row>
    <row r="31" spans="1:31" x14ac:dyDescent="0.3">
      <c r="A31" s="9" t="s">
        <v>243</v>
      </c>
      <c r="B31" s="5" t="str">
        <f>IFERROR(VLOOKUP('Grille d''audit'!B8,'Med balance BR défavorable'!$A:$C,3,FALSE),"non")</f>
        <v>non</v>
      </c>
      <c r="C31" s="5" t="str">
        <f>IFERROR(VLOOKUP('Grille d''audit'!C8,'Med balance BR défavorable'!$A:$C,3,FALSE),"non")</f>
        <v>non</v>
      </c>
      <c r="D31" s="5" t="str">
        <f>IFERROR(VLOOKUP('Grille d''audit'!D8,'Med balance BR défavorable'!$A:$C,3,FALSE),"non")</f>
        <v>non</v>
      </c>
      <c r="E31" s="5" t="str">
        <f>IFERROR(VLOOKUP('Grille d''audit'!E8,'Med balance BR défavorable'!$A:$C,3,FALSE),"non")</f>
        <v>non</v>
      </c>
      <c r="F31" s="5" t="str">
        <f>IFERROR(VLOOKUP('Grille d''audit'!F8,'Med balance BR défavorable'!$A:$C,3,FALSE),"non")</f>
        <v>non</v>
      </c>
      <c r="G31" s="5" t="str">
        <f>IFERROR(VLOOKUP('Grille d''audit'!G8,'Med balance BR défavorable'!$A:$C,3,FALSE),"non")</f>
        <v>non</v>
      </c>
      <c r="H31" s="5" t="str">
        <f>IFERROR(VLOOKUP('Grille d''audit'!H8,'Med balance BR défavorable'!$A:$C,3,FALSE),"non")</f>
        <v>non</v>
      </c>
      <c r="I31" s="5" t="str">
        <f>IFERROR(VLOOKUP('Grille d''audit'!I8,'Med balance BR défavorable'!$A:$C,3,FALSE),"non")</f>
        <v>non</v>
      </c>
      <c r="J31" s="5" t="str">
        <f>IFERROR(VLOOKUP('Grille d''audit'!J8,'Med balance BR défavorable'!$A:$C,3,FALSE),"non")</f>
        <v>non</v>
      </c>
      <c r="K31" s="5" t="str">
        <f>IFERROR(VLOOKUP('Grille d''audit'!K8,'Med balance BR défavorable'!$A:$C,3,FALSE),"non")</f>
        <v>non</v>
      </c>
      <c r="L31" s="5" t="str">
        <f>IFERROR(VLOOKUP('Grille d''audit'!L8,'Med balance BR défavorable'!$A:$C,3,FALSE),"non")</f>
        <v>non</v>
      </c>
      <c r="M31" s="5" t="str">
        <f>IFERROR(VLOOKUP('Grille d''audit'!M8,'Med balance BR défavorable'!$A:$C,3,FALSE),"non")</f>
        <v>non</v>
      </c>
      <c r="N31" s="5" t="str">
        <f>IFERROR(VLOOKUP('Grille d''audit'!N8,'Med balance BR défavorable'!$A:$C,3,FALSE),"non")</f>
        <v>non</v>
      </c>
      <c r="O31" s="5" t="str">
        <f>IFERROR(VLOOKUP('Grille d''audit'!O8,'Med balance BR défavorable'!$A:$C,3,FALSE),"non")</f>
        <v>non</v>
      </c>
      <c r="P31" s="5" t="str">
        <f>IFERROR(VLOOKUP('Grille d''audit'!P8,'Med balance BR défavorable'!$A:$C,3,FALSE),"non")</f>
        <v>non</v>
      </c>
      <c r="Q31" s="5" t="str">
        <f>IFERROR(VLOOKUP('Grille d''audit'!Q8,'Med balance BR défavorable'!$A:$C,3,FALSE),"non")</f>
        <v>non</v>
      </c>
      <c r="R31" s="5" t="str">
        <f>IFERROR(VLOOKUP('Grille d''audit'!R8,'Med balance BR défavorable'!$A:$C,3,FALSE),"non")</f>
        <v>non</v>
      </c>
      <c r="S31" s="5" t="str">
        <f>IFERROR(VLOOKUP('Grille d''audit'!S8,'Med balance BR défavorable'!$A:$C,3,FALSE),"non")</f>
        <v>non</v>
      </c>
      <c r="T31" s="5" t="str">
        <f>IFERROR(VLOOKUP('Grille d''audit'!T8,'Med balance BR défavorable'!$A:$C,3,FALSE),"non")</f>
        <v>non</v>
      </c>
      <c r="U31" s="5" t="str">
        <f>IFERROR(VLOOKUP('Grille d''audit'!U8,'Med balance BR défavorable'!$A:$C,3,FALSE),"non")</f>
        <v>non</v>
      </c>
      <c r="V31" s="5" t="str">
        <f>IFERROR(VLOOKUP('Grille d''audit'!V8,'Med balance BR défavorable'!$A:$C,3,FALSE),"non")</f>
        <v>non</v>
      </c>
      <c r="W31" s="5" t="str">
        <f>IFERROR(VLOOKUP('Grille d''audit'!W8,'Med balance BR défavorable'!$A:$C,3,FALSE),"non")</f>
        <v>non</v>
      </c>
      <c r="X31" s="5" t="str">
        <f>IFERROR(VLOOKUP('Grille d''audit'!X8,'Med balance BR défavorable'!$A:$C,3,FALSE),"non")</f>
        <v>non</v>
      </c>
      <c r="Y31" s="5" t="str">
        <f>IFERROR(VLOOKUP('Grille d''audit'!Y8,'Med balance BR défavorable'!$A:$C,3,FALSE),"non")</f>
        <v>non</v>
      </c>
      <c r="Z31" s="5" t="str">
        <f>IFERROR(VLOOKUP('Grille d''audit'!Z8,'Med balance BR défavorable'!$A:$C,3,FALSE),"non")</f>
        <v>non</v>
      </c>
      <c r="AA31" s="5" t="str">
        <f>IFERROR(VLOOKUP('Grille d''audit'!AA8,'Med balance BR défavorable'!$A:$C,3,FALSE),"non")</f>
        <v>non</v>
      </c>
      <c r="AB31" s="5" t="str">
        <f>IFERROR(VLOOKUP('Grille d''audit'!AB8,'Med balance BR défavorable'!$A:$C,3,FALSE),"non")</f>
        <v>non</v>
      </c>
      <c r="AC31" s="5" t="str">
        <f>IFERROR(VLOOKUP('Grille d''audit'!AC8,'Med balance BR défavorable'!$A:$C,3,FALSE),"non")</f>
        <v>non</v>
      </c>
      <c r="AD31" s="5" t="str">
        <f>IFERROR(VLOOKUP('Grille d''audit'!AD8,'Med balance BR défavorable'!$A:$C,3,FALSE),"non")</f>
        <v>non</v>
      </c>
      <c r="AE31" s="5" t="str">
        <f>IFERROR(VLOOKUP('Grille d''audit'!AE8,'Med balance BR défavorable'!$A:$C,3,FALSE),"non")</f>
        <v>non</v>
      </c>
    </row>
    <row r="32" spans="1:31" x14ac:dyDescent="0.3">
      <c r="A32" s="9" t="s">
        <v>244</v>
      </c>
      <c r="B32" s="5" t="str">
        <f>IFERROR(VLOOKUP('Grille d''audit'!B9,'Med balance BR défavorable'!$A:$C,3,FALSE),"non")</f>
        <v>non</v>
      </c>
      <c r="C32" s="5" t="str">
        <f>IFERROR(VLOOKUP('Grille d''audit'!C9,'Med balance BR défavorable'!$A:$C,3,FALSE),"non")</f>
        <v>non</v>
      </c>
      <c r="D32" s="5" t="str">
        <f>IFERROR(VLOOKUP('Grille d''audit'!D9,'Med balance BR défavorable'!$A:$C,3,FALSE),"non")</f>
        <v>non</v>
      </c>
      <c r="E32" s="5" t="str">
        <f>IFERROR(VLOOKUP('Grille d''audit'!E9,'Med balance BR défavorable'!$A:$C,3,FALSE),"non")</f>
        <v>non</v>
      </c>
      <c r="F32" s="5" t="str">
        <f>IFERROR(VLOOKUP('Grille d''audit'!F9,'Med balance BR défavorable'!$A:$C,3,FALSE),"non")</f>
        <v>non</v>
      </c>
      <c r="G32" s="5" t="str">
        <f>IFERROR(VLOOKUP('Grille d''audit'!G9,'Med balance BR défavorable'!$A:$C,3,FALSE),"non")</f>
        <v>non</v>
      </c>
      <c r="H32" s="5" t="str">
        <f>IFERROR(VLOOKUP('Grille d''audit'!H9,'Med balance BR défavorable'!$A:$C,3,FALSE),"non")</f>
        <v>non</v>
      </c>
      <c r="I32" s="5" t="str">
        <f>IFERROR(VLOOKUP('Grille d''audit'!I9,'Med balance BR défavorable'!$A:$C,3,FALSE),"non")</f>
        <v>non</v>
      </c>
      <c r="J32" s="5" t="str">
        <f>IFERROR(VLOOKUP('Grille d''audit'!J9,'Med balance BR défavorable'!$A:$C,3,FALSE),"non")</f>
        <v>non</v>
      </c>
      <c r="K32" s="5" t="str">
        <f>IFERROR(VLOOKUP('Grille d''audit'!K9,'Med balance BR défavorable'!$A:$C,3,FALSE),"non")</f>
        <v>non</v>
      </c>
      <c r="L32" s="5" t="str">
        <f>IFERROR(VLOOKUP('Grille d''audit'!L9,'Med balance BR défavorable'!$A:$C,3,FALSE),"non")</f>
        <v>non</v>
      </c>
      <c r="M32" s="5" t="str">
        <f>IFERROR(VLOOKUP('Grille d''audit'!M9,'Med balance BR défavorable'!$A:$C,3,FALSE),"non")</f>
        <v>non</v>
      </c>
      <c r="N32" s="5" t="str">
        <f>IFERROR(VLOOKUP('Grille d''audit'!N9,'Med balance BR défavorable'!$A:$C,3,FALSE),"non")</f>
        <v>non</v>
      </c>
      <c r="O32" s="5" t="str">
        <f>IFERROR(VLOOKUP('Grille d''audit'!O9,'Med balance BR défavorable'!$A:$C,3,FALSE),"non")</f>
        <v>non</v>
      </c>
      <c r="P32" s="5" t="str">
        <f>IFERROR(VLOOKUP('Grille d''audit'!P9,'Med balance BR défavorable'!$A:$C,3,FALSE),"non")</f>
        <v>non</v>
      </c>
      <c r="Q32" s="5" t="str">
        <f>IFERROR(VLOOKUP('Grille d''audit'!Q9,'Med balance BR défavorable'!$A:$C,3,FALSE),"non")</f>
        <v>non</v>
      </c>
      <c r="R32" s="5" t="str">
        <f>IFERROR(VLOOKUP('Grille d''audit'!R9,'Med balance BR défavorable'!$A:$C,3,FALSE),"non")</f>
        <v>non</v>
      </c>
      <c r="S32" s="5" t="str">
        <f>IFERROR(VLOOKUP('Grille d''audit'!S9,'Med balance BR défavorable'!$A:$C,3,FALSE),"non")</f>
        <v>non</v>
      </c>
      <c r="T32" s="5" t="str">
        <f>IFERROR(VLOOKUP('Grille d''audit'!T9,'Med balance BR défavorable'!$A:$C,3,FALSE),"non")</f>
        <v>non</v>
      </c>
      <c r="U32" s="5" t="str">
        <f>IFERROR(VLOOKUP('Grille d''audit'!U9,'Med balance BR défavorable'!$A:$C,3,FALSE),"non")</f>
        <v>non</v>
      </c>
      <c r="V32" s="5" t="str">
        <f>IFERROR(VLOOKUP('Grille d''audit'!V9,'Med balance BR défavorable'!$A:$C,3,FALSE),"non")</f>
        <v>non</v>
      </c>
      <c r="W32" s="5" t="str">
        <f>IFERROR(VLOOKUP('Grille d''audit'!W9,'Med balance BR défavorable'!$A:$C,3,FALSE),"non")</f>
        <v>non</v>
      </c>
      <c r="X32" s="5" t="str">
        <f>IFERROR(VLOOKUP('Grille d''audit'!X9,'Med balance BR défavorable'!$A:$C,3,FALSE),"non")</f>
        <v>non</v>
      </c>
      <c r="Y32" s="5" t="str">
        <f>IFERROR(VLOOKUP('Grille d''audit'!Y9,'Med balance BR défavorable'!$A:$C,3,FALSE),"non")</f>
        <v>non</v>
      </c>
      <c r="Z32" s="5" t="str">
        <f>IFERROR(VLOOKUP('Grille d''audit'!Z9,'Med balance BR défavorable'!$A:$C,3,FALSE),"non")</f>
        <v>non</v>
      </c>
      <c r="AA32" s="5" t="str">
        <f>IFERROR(VLOOKUP('Grille d''audit'!AA9,'Med balance BR défavorable'!$A:$C,3,FALSE),"non")</f>
        <v>non</v>
      </c>
      <c r="AB32" s="5" t="str">
        <f>IFERROR(VLOOKUP('Grille d''audit'!AB9,'Med balance BR défavorable'!$A:$C,3,FALSE),"non")</f>
        <v>non</v>
      </c>
      <c r="AC32" s="5" t="str">
        <f>IFERROR(VLOOKUP('Grille d''audit'!AC9,'Med balance BR défavorable'!$A:$C,3,FALSE),"non")</f>
        <v>non</v>
      </c>
      <c r="AD32" s="5" t="str">
        <f>IFERROR(VLOOKUP('Grille d''audit'!AD9,'Med balance BR défavorable'!$A:$C,3,FALSE),"non")</f>
        <v>non</v>
      </c>
      <c r="AE32" s="5" t="str">
        <f>IFERROR(VLOOKUP('Grille d''audit'!AE9,'Med balance BR défavorable'!$A:$C,3,FALSE),"non")</f>
        <v>non</v>
      </c>
    </row>
    <row r="33" spans="1:31" x14ac:dyDescent="0.3">
      <c r="A33" s="9" t="s">
        <v>245</v>
      </c>
      <c r="B33" s="5" t="str">
        <f>IFERROR(VLOOKUP('Grille d''audit'!B10,'Med balance BR défavorable'!$A:$C,3,FALSE),"non")</f>
        <v>non</v>
      </c>
      <c r="C33" s="5" t="str">
        <f>IFERROR(VLOOKUP('Grille d''audit'!C10,'Med balance BR défavorable'!$A:$C,3,FALSE),"non")</f>
        <v>non</v>
      </c>
      <c r="D33" s="5" t="str">
        <f>IFERROR(VLOOKUP('Grille d''audit'!D10,'Med balance BR défavorable'!$A:$C,3,FALSE),"non")</f>
        <v>non</v>
      </c>
      <c r="E33" s="5" t="str">
        <f>IFERROR(VLOOKUP('Grille d''audit'!E10,'Med balance BR défavorable'!$A:$C,3,FALSE),"non")</f>
        <v>non</v>
      </c>
      <c r="F33" s="5" t="str">
        <f>IFERROR(VLOOKUP('Grille d''audit'!F10,'Med balance BR défavorable'!$A:$C,3,FALSE),"non")</f>
        <v>non</v>
      </c>
      <c r="G33" s="5" t="str">
        <f>IFERROR(VLOOKUP('Grille d''audit'!G10,'Med balance BR défavorable'!$A:$C,3,FALSE),"non")</f>
        <v>non</v>
      </c>
      <c r="H33" s="5" t="str">
        <f>IFERROR(VLOOKUP('Grille d''audit'!H10,'Med balance BR défavorable'!$A:$C,3,FALSE),"non")</f>
        <v>non</v>
      </c>
      <c r="I33" s="5" t="str">
        <f>IFERROR(VLOOKUP('Grille d''audit'!I10,'Med balance BR défavorable'!$A:$C,3,FALSE),"non")</f>
        <v>non</v>
      </c>
      <c r="J33" s="5" t="str">
        <f>IFERROR(VLOOKUP('Grille d''audit'!J10,'Med balance BR défavorable'!$A:$C,3,FALSE),"non")</f>
        <v>non</v>
      </c>
      <c r="K33" s="5" t="str">
        <f>IFERROR(VLOOKUP('Grille d''audit'!K10,'Med balance BR défavorable'!$A:$C,3,FALSE),"non")</f>
        <v>non</v>
      </c>
      <c r="L33" s="5" t="str">
        <f>IFERROR(VLOOKUP('Grille d''audit'!L10,'Med balance BR défavorable'!$A:$C,3,FALSE),"non")</f>
        <v>non</v>
      </c>
      <c r="M33" s="5" t="str">
        <f>IFERROR(VLOOKUP('Grille d''audit'!M10,'Med balance BR défavorable'!$A:$C,3,FALSE),"non")</f>
        <v>non</v>
      </c>
      <c r="N33" s="5" t="str">
        <f>IFERROR(VLOOKUP('Grille d''audit'!N10,'Med balance BR défavorable'!$A:$C,3,FALSE),"non")</f>
        <v>non</v>
      </c>
      <c r="O33" s="5" t="str">
        <f>IFERROR(VLOOKUP('Grille d''audit'!O10,'Med balance BR défavorable'!$A:$C,3,FALSE),"non")</f>
        <v>non</v>
      </c>
      <c r="P33" s="5" t="str">
        <f>IFERROR(VLOOKUP('Grille d''audit'!P10,'Med balance BR défavorable'!$A:$C,3,FALSE),"non")</f>
        <v>non</v>
      </c>
      <c r="Q33" s="5" t="str">
        <f>IFERROR(VLOOKUP('Grille d''audit'!Q10,'Med balance BR défavorable'!$A:$C,3,FALSE),"non")</f>
        <v>non</v>
      </c>
      <c r="R33" s="5" t="str">
        <f>IFERROR(VLOOKUP('Grille d''audit'!R10,'Med balance BR défavorable'!$A:$C,3,FALSE),"non")</f>
        <v>non</v>
      </c>
      <c r="S33" s="5" t="str">
        <f>IFERROR(VLOOKUP('Grille d''audit'!S10,'Med balance BR défavorable'!$A:$C,3,FALSE),"non")</f>
        <v>non</v>
      </c>
      <c r="T33" s="5" t="str">
        <f>IFERROR(VLOOKUP('Grille d''audit'!T10,'Med balance BR défavorable'!$A:$C,3,FALSE),"non")</f>
        <v>non</v>
      </c>
      <c r="U33" s="5" t="str">
        <f>IFERROR(VLOOKUP('Grille d''audit'!U10,'Med balance BR défavorable'!$A:$C,3,FALSE),"non")</f>
        <v>non</v>
      </c>
      <c r="V33" s="5" t="str">
        <f>IFERROR(VLOOKUP('Grille d''audit'!V10,'Med balance BR défavorable'!$A:$C,3,FALSE),"non")</f>
        <v>non</v>
      </c>
      <c r="W33" s="5" t="str">
        <f>IFERROR(VLOOKUP('Grille d''audit'!W10,'Med balance BR défavorable'!$A:$C,3,FALSE),"non")</f>
        <v>non</v>
      </c>
      <c r="X33" s="5" t="str">
        <f>IFERROR(VLOOKUP('Grille d''audit'!X10,'Med balance BR défavorable'!$A:$C,3,FALSE),"non")</f>
        <v>non</v>
      </c>
      <c r="Y33" s="5" t="str">
        <f>IFERROR(VLOOKUP('Grille d''audit'!Y10,'Med balance BR défavorable'!$A:$C,3,FALSE),"non")</f>
        <v>non</v>
      </c>
      <c r="Z33" s="5" t="str">
        <f>IFERROR(VLOOKUP('Grille d''audit'!Z10,'Med balance BR défavorable'!$A:$C,3,FALSE),"non")</f>
        <v>non</v>
      </c>
      <c r="AA33" s="5" t="str">
        <f>IFERROR(VLOOKUP('Grille d''audit'!AA10,'Med balance BR défavorable'!$A:$C,3,FALSE),"non")</f>
        <v>non</v>
      </c>
      <c r="AB33" s="5" t="str">
        <f>IFERROR(VLOOKUP('Grille d''audit'!AB10,'Med balance BR défavorable'!$A:$C,3,FALSE),"non")</f>
        <v>non</v>
      </c>
      <c r="AC33" s="5" t="str">
        <f>IFERROR(VLOOKUP('Grille d''audit'!AC10,'Med balance BR défavorable'!$A:$C,3,FALSE),"non")</f>
        <v>non</v>
      </c>
      <c r="AD33" s="5" t="str">
        <f>IFERROR(VLOOKUP('Grille d''audit'!AD10,'Med balance BR défavorable'!$A:$C,3,FALSE),"non")</f>
        <v>non</v>
      </c>
      <c r="AE33" s="5" t="str">
        <f>IFERROR(VLOOKUP('Grille d''audit'!AE10,'Med balance BR défavorable'!$A:$C,3,FALSE),"non")</f>
        <v>non</v>
      </c>
    </row>
    <row r="34" spans="1:31" x14ac:dyDescent="0.3">
      <c r="A34" s="9" t="s">
        <v>246</v>
      </c>
      <c r="B34" s="5" t="str">
        <f>IFERROR(VLOOKUP('Grille d''audit'!B11,'Med balance BR défavorable'!$A:$C,3,FALSE),"non")</f>
        <v>non</v>
      </c>
      <c r="C34" s="5" t="str">
        <f>IFERROR(VLOOKUP('Grille d''audit'!C11,'Med balance BR défavorable'!$A:$C,3,FALSE),"non")</f>
        <v>non</v>
      </c>
      <c r="D34" s="5" t="str">
        <f>IFERROR(VLOOKUP('Grille d''audit'!D11,'Med balance BR défavorable'!$A:$C,3,FALSE),"non")</f>
        <v>non</v>
      </c>
      <c r="E34" s="5" t="str">
        <f>IFERROR(VLOOKUP('Grille d''audit'!E11,'Med balance BR défavorable'!$A:$C,3,FALSE),"non")</f>
        <v>non</v>
      </c>
      <c r="F34" s="5" t="str">
        <f>IFERROR(VLOOKUP('Grille d''audit'!F11,'Med balance BR défavorable'!$A:$C,3,FALSE),"non")</f>
        <v>non</v>
      </c>
      <c r="G34" s="5" t="str">
        <f>IFERROR(VLOOKUP('Grille d''audit'!G11,'Med balance BR défavorable'!$A:$C,3,FALSE),"non")</f>
        <v>non</v>
      </c>
      <c r="H34" s="5" t="str">
        <f>IFERROR(VLOOKUP('Grille d''audit'!H11,'Med balance BR défavorable'!$A:$C,3,FALSE),"non")</f>
        <v>non</v>
      </c>
      <c r="I34" s="5" t="str">
        <f>IFERROR(VLOOKUP('Grille d''audit'!I11,'Med balance BR défavorable'!$A:$C,3,FALSE),"non")</f>
        <v>non</v>
      </c>
      <c r="J34" s="5" t="str">
        <f>IFERROR(VLOOKUP('Grille d''audit'!J11,'Med balance BR défavorable'!$A:$C,3,FALSE),"non")</f>
        <v>non</v>
      </c>
      <c r="K34" s="5" t="str">
        <f>IFERROR(VLOOKUP('Grille d''audit'!K11,'Med balance BR défavorable'!$A:$C,3,FALSE),"non")</f>
        <v>non</v>
      </c>
      <c r="L34" s="5" t="str">
        <f>IFERROR(VLOOKUP('Grille d''audit'!L11,'Med balance BR défavorable'!$A:$C,3,FALSE),"non")</f>
        <v>non</v>
      </c>
      <c r="M34" s="5" t="str">
        <f>IFERROR(VLOOKUP('Grille d''audit'!M11,'Med balance BR défavorable'!$A:$C,3,FALSE),"non")</f>
        <v>non</v>
      </c>
      <c r="N34" s="5" t="str">
        <f>IFERROR(VLOOKUP('Grille d''audit'!N11,'Med balance BR défavorable'!$A:$C,3,FALSE),"non")</f>
        <v>non</v>
      </c>
      <c r="O34" s="5" t="str">
        <f>IFERROR(VLOOKUP('Grille d''audit'!O11,'Med balance BR défavorable'!$A:$C,3,FALSE),"non")</f>
        <v>non</v>
      </c>
      <c r="P34" s="5" t="str">
        <f>IFERROR(VLOOKUP('Grille d''audit'!P11,'Med balance BR défavorable'!$A:$C,3,FALSE),"non")</f>
        <v>non</v>
      </c>
      <c r="Q34" s="5" t="str">
        <f>IFERROR(VLOOKUP('Grille d''audit'!Q11,'Med balance BR défavorable'!$A:$C,3,FALSE),"non")</f>
        <v>non</v>
      </c>
      <c r="R34" s="5" t="str">
        <f>IFERROR(VLOOKUP('Grille d''audit'!R11,'Med balance BR défavorable'!$A:$C,3,FALSE),"non")</f>
        <v>non</v>
      </c>
      <c r="S34" s="5" t="str">
        <f>IFERROR(VLOOKUP('Grille d''audit'!S11,'Med balance BR défavorable'!$A:$C,3,FALSE),"non")</f>
        <v>non</v>
      </c>
      <c r="T34" s="5" t="str">
        <f>IFERROR(VLOOKUP('Grille d''audit'!T11,'Med balance BR défavorable'!$A:$C,3,FALSE),"non")</f>
        <v>non</v>
      </c>
      <c r="U34" s="5" t="str">
        <f>IFERROR(VLOOKUP('Grille d''audit'!U11,'Med balance BR défavorable'!$A:$C,3,FALSE),"non")</f>
        <v>non</v>
      </c>
      <c r="V34" s="5" t="str">
        <f>IFERROR(VLOOKUP('Grille d''audit'!V11,'Med balance BR défavorable'!$A:$C,3,FALSE),"non")</f>
        <v>non</v>
      </c>
      <c r="W34" s="5" t="str">
        <f>IFERROR(VLOOKUP('Grille d''audit'!W11,'Med balance BR défavorable'!$A:$C,3,FALSE),"non")</f>
        <v>non</v>
      </c>
      <c r="X34" s="5" t="str">
        <f>IFERROR(VLOOKUP('Grille d''audit'!X11,'Med balance BR défavorable'!$A:$C,3,FALSE),"non")</f>
        <v>non</v>
      </c>
      <c r="Y34" s="5" t="str">
        <f>IFERROR(VLOOKUP('Grille d''audit'!Y11,'Med balance BR défavorable'!$A:$C,3,FALSE),"non")</f>
        <v>non</v>
      </c>
      <c r="Z34" s="5" t="str">
        <f>IFERROR(VLOOKUP('Grille d''audit'!Z11,'Med balance BR défavorable'!$A:$C,3,FALSE),"non")</f>
        <v>non</v>
      </c>
      <c r="AA34" s="5" t="str">
        <f>IFERROR(VLOOKUP('Grille d''audit'!AA11,'Med balance BR défavorable'!$A:$C,3,FALSE),"non")</f>
        <v>non</v>
      </c>
      <c r="AB34" s="5" t="str">
        <f>IFERROR(VLOOKUP('Grille d''audit'!AB11,'Med balance BR défavorable'!$A:$C,3,FALSE),"non")</f>
        <v>non</v>
      </c>
      <c r="AC34" s="5" t="str">
        <f>IFERROR(VLOOKUP('Grille d''audit'!AC11,'Med balance BR défavorable'!$A:$C,3,FALSE),"non")</f>
        <v>non</v>
      </c>
      <c r="AD34" s="5" t="str">
        <f>IFERROR(VLOOKUP('Grille d''audit'!AD11,'Med balance BR défavorable'!$A:$C,3,FALSE),"non")</f>
        <v>non</v>
      </c>
      <c r="AE34" s="5" t="str">
        <f>IFERROR(VLOOKUP('Grille d''audit'!AE11,'Med balance BR défavorable'!$A:$C,3,FALSE),"non")</f>
        <v>non</v>
      </c>
    </row>
    <row r="35" spans="1:31" x14ac:dyDescent="0.3">
      <c r="A35" s="9" t="s">
        <v>247</v>
      </c>
      <c r="B35" s="5" t="str">
        <f>IFERROR(VLOOKUP('Grille d''audit'!B12,'Med balance BR défavorable'!$A:$C,3,FALSE),"non")</f>
        <v>non</v>
      </c>
      <c r="C35" s="5" t="str">
        <f>IFERROR(VLOOKUP('Grille d''audit'!C12,'Med balance BR défavorable'!$A:$C,3,FALSE),"non")</f>
        <v>non</v>
      </c>
      <c r="D35" s="5" t="str">
        <f>IFERROR(VLOOKUP('Grille d''audit'!D12,'Med balance BR défavorable'!$A:$C,3,FALSE),"non")</f>
        <v>non</v>
      </c>
      <c r="E35" s="5" t="str">
        <f>IFERROR(VLOOKUP('Grille d''audit'!E12,'Med balance BR défavorable'!$A:$C,3,FALSE),"non")</f>
        <v>non</v>
      </c>
      <c r="F35" s="5" t="str">
        <f>IFERROR(VLOOKUP('Grille d''audit'!F12,'Med balance BR défavorable'!$A:$C,3,FALSE),"non")</f>
        <v>non</v>
      </c>
      <c r="G35" s="5" t="str">
        <f>IFERROR(VLOOKUP('Grille d''audit'!G12,'Med balance BR défavorable'!$A:$C,3,FALSE),"non")</f>
        <v>non</v>
      </c>
      <c r="H35" s="5" t="str">
        <f>IFERROR(VLOOKUP('Grille d''audit'!H12,'Med balance BR défavorable'!$A:$C,3,FALSE),"non")</f>
        <v>non</v>
      </c>
      <c r="I35" s="5" t="str">
        <f>IFERROR(VLOOKUP('Grille d''audit'!I12,'Med balance BR défavorable'!$A:$C,3,FALSE),"non")</f>
        <v>non</v>
      </c>
      <c r="J35" s="5" t="str">
        <f>IFERROR(VLOOKUP('Grille d''audit'!J12,'Med balance BR défavorable'!$A:$C,3,FALSE),"non")</f>
        <v>non</v>
      </c>
      <c r="K35" s="5" t="str">
        <f>IFERROR(VLOOKUP('Grille d''audit'!K12,'Med balance BR défavorable'!$A:$C,3,FALSE),"non")</f>
        <v>non</v>
      </c>
      <c r="L35" s="5" t="str">
        <f>IFERROR(VLOOKUP('Grille d''audit'!L12,'Med balance BR défavorable'!$A:$C,3,FALSE),"non")</f>
        <v>non</v>
      </c>
      <c r="M35" s="5" t="str">
        <f>IFERROR(VLOOKUP('Grille d''audit'!M12,'Med balance BR défavorable'!$A:$C,3,FALSE),"non")</f>
        <v>non</v>
      </c>
      <c r="N35" s="5" t="str">
        <f>IFERROR(VLOOKUP('Grille d''audit'!N12,'Med balance BR défavorable'!$A:$C,3,FALSE),"non")</f>
        <v>non</v>
      </c>
      <c r="O35" s="5" t="str">
        <f>IFERROR(VLOOKUP('Grille d''audit'!O12,'Med balance BR défavorable'!$A:$C,3,FALSE),"non")</f>
        <v>non</v>
      </c>
      <c r="P35" s="5" t="str">
        <f>IFERROR(VLOOKUP('Grille d''audit'!P12,'Med balance BR défavorable'!$A:$C,3,FALSE),"non")</f>
        <v>non</v>
      </c>
      <c r="Q35" s="5" t="str">
        <f>IFERROR(VLOOKUP('Grille d''audit'!Q12,'Med balance BR défavorable'!$A:$C,3,FALSE),"non")</f>
        <v>non</v>
      </c>
      <c r="R35" s="5" t="str">
        <f>IFERROR(VLOOKUP('Grille d''audit'!R12,'Med balance BR défavorable'!$A:$C,3,FALSE),"non")</f>
        <v>non</v>
      </c>
      <c r="S35" s="5" t="str">
        <f>IFERROR(VLOOKUP('Grille d''audit'!S12,'Med balance BR défavorable'!$A:$C,3,FALSE),"non")</f>
        <v>non</v>
      </c>
      <c r="T35" s="5" t="str">
        <f>IFERROR(VLOOKUP('Grille d''audit'!T12,'Med balance BR défavorable'!$A:$C,3,FALSE),"non")</f>
        <v>non</v>
      </c>
      <c r="U35" s="5" t="str">
        <f>IFERROR(VLOOKUP('Grille d''audit'!U12,'Med balance BR défavorable'!$A:$C,3,FALSE),"non")</f>
        <v>non</v>
      </c>
      <c r="V35" s="5" t="str">
        <f>IFERROR(VLOOKUP('Grille d''audit'!V12,'Med balance BR défavorable'!$A:$C,3,FALSE),"non")</f>
        <v>non</v>
      </c>
      <c r="W35" s="5" t="str">
        <f>IFERROR(VLOOKUP('Grille d''audit'!W12,'Med balance BR défavorable'!$A:$C,3,FALSE),"non")</f>
        <v>non</v>
      </c>
      <c r="X35" s="5" t="str">
        <f>IFERROR(VLOOKUP('Grille d''audit'!X12,'Med balance BR défavorable'!$A:$C,3,FALSE),"non")</f>
        <v>non</v>
      </c>
      <c r="Y35" s="5" t="str">
        <f>IFERROR(VLOOKUP('Grille d''audit'!Y12,'Med balance BR défavorable'!$A:$C,3,FALSE),"non")</f>
        <v>non</v>
      </c>
      <c r="Z35" s="5" t="str">
        <f>IFERROR(VLOOKUP('Grille d''audit'!Z12,'Med balance BR défavorable'!$A:$C,3,FALSE),"non")</f>
        <v>non</v>
      </c>
      <c r="AA35" s="5" t="str">
        <f>IFERROR(VLOOKUP('Grille d''audit'!AA12,'Med balance BR défavorable'!$A:$C,3,FALSE),"non")</f>
        <v>non</v>
      </c>
      <c r="AB35" s="5" t="str">
        <f>IFERROR(VLOOKUP('Grille d''audit'!AB12,'Med balance BR défavorable'!$A:$C,3,FALSE),"non")</f>
        <v>non</v>
      </c>
      <c r="AC35" s="5" t="str">
        <f>IFERROR(VLOOKUP('Grille d''audit'!AC12,'Med balance BR défavorable'!$A:$C,3,FALSE),"non")</f>
        <v>non</v>
      </c>
      <c r="AD35" s="5" t="str">
        <f>IFERROR(VLOOKUP('Grille d''audit'!AD12,'Med balance BR défavorable'!$A:$C,3,FALSE),"non")</f>
        <v>non</v>
      </c>
      <c r="AE35" s="5" t="str">
        <f>IFERROR(VLOOKUP('Grille d''audit'!AE12,'Med balance BR défavorable'!$A:$C,3,FALSE),"non")</f>
        <v>non</v>
      </c>
    </row>
    <row r="36" spans="1:31" x14ac:dyDescent="0.3">
      <c r="A36" s="9" t="s">
        <v>248</v>
      </c>
      <c r="B36" s="5" t="str">
        <f>IFERROR(VLOOKUP('Grille d''audit'!B13,'Med balance BR défavorable'!$A:$C,3,FALSE),"non")</f>
        <v>non</v>
      </c>
      <c r="C36" s="5" t="str">
        <f>IFERROR(VLOOKUP('Grille d''audit'!C13,'Med balance BR défavorable'!$A:$C,3,FALSE),"non")</f>
        <v>non</v>
      </c>
      <c r="D36" s="5" t="str">
        <f>IFERROR(VLOOKUP('Grille d''audit'!D13,'Med balance BR défavorable'!$A:$C,3,FALSE),"non")</f>
        <v>non</v>
      </c>
      <c r="E36" s="5" t="str">
        <f>IFERROR(VLOOKUP('Grille d''audit'!E13,'Med balance BR défavorable'!$A:$C,3,FALSE),"non")</f>
        <v>non</v>
      </c>
      <c r="F36" s="5" t="str">
        <f>IFERROR(VLOOKUP('Grille d''audit'!F13,'Med balance BR défavorable'!$A:$C,3,FALSE),"non")</f>
        <v>non</v>
      </c>
      <c r="G36" s="5" t="str">
        <f>IFERROR(VLOOKUP('Grille d''audit'!G13,'Med balance BR défavorable'!$A:$C,3,FALSE),"non")</f>
        <v>non</v>
      </c>
      <c r="H36" s="5" t="str">
        <f>IFERROR(VLOOKUP('Grille d''audit'!H13,'Med balance BR défavorable'!$A:$C,3,FALSE),"non")</f>
        <v>non</v>
      </c>
      <c r="I36" s="5" t="str">
        <f>IFERROR(VLOOKUP('Grille d''audit'!I13,'Med balance BR défavorable'!$A:$C,3,FALSE),"non")</f>
        <v>non</v>
      </c>
      <c r="J36" s="5" t="str">
        <f>IFERROR(VLOOKUP('Grille d''audit'!J13,'Med balance BR défavorable'!$A:$C,3,FALSE),"non")</f>
        <v>non</v>
      </c>
      <c r="K36" s="5" t="str">
        <f>IFERROR(VLOOKUP('Grille d''audit'!K13,'Med balance BR défavorable'!$A:$C,3,FALSE),"non")</f>
        <v>non</v>
      </c>
      <c r="L36" s="5" t="str">
        <f>IFERROR(VLOOKUP('Grille d''audit'!L13,'Med balance BR défavorable'!$A:$C,3,FALSE),"non")</f>
        <v>non</v>
      </c>
      <c r="M36" s="5" t="str">
        <f>IFERROR(VLOOKUP('Grille d''audit'!M13,'Med balance BR défavorable'!$A:$C,3,FALSE),"non")</f>
        <v>non</v>
      </c>
      <c r="N36" s="5" t="str">
        <f>IFERROR(VLOOKUP('Grille d''audit'!N13,'Med balance BR défavorable'!$A:$C,3,FALSE),"non")</f>
        <v>non</v>
      </c>
      <c r="O36" s="5" t="str">
        <f>IFERROR(VLOOKUP('Grille d''audit'!O13,'Med balance BR défavorable'!$A:$C,3,FALSE),"non")</f>
        <v>non</v>
      </c>
      <c r="P36" s="5" t="str">
        <f>IFERROR(VLOOKUP('Grille d''audit'!P13,'Med balance BR défavorable'!$A:$C,3,FALSE),"non")</f>
        <v>non</v>
      </c>
      <c r="Q36" s="5" t="str">
        <f>IFERROR(VLOOKUP('Grille d''audit'!Q13,'Med balance BR défavorable'!$A:$C,3,FALSE),"non")</f>
        <v>non</v>
      </c>
      <c r="R36" s="5" t="str">
        <f>IFERROR(VLOOKUP('Grille d''audit'!R13,'Med balance BR défavorable'!$A:$C,3,FALSE),"non")</f>
        <v>non</v>
      </c>
      <c r="S36" s="5" t="str">
        <f>IFERROR(VLOOKUP('Grille d''audit'!S13,'Med balance BR défavorable'!$A:$C,3,FALSE),"non")</f>
        <v>non</v>
      </c>
      <c r="T36" s="5" t="str">
        <f>IFERROR(VLOOKUP('Grille d''audit'!T13,'Med balance BR défavorable'!$A:$C,3,FALSE),"non")</f>
        <v>non</v>
      </c>
      <c r="U36" s="5" t="str">
        <f>IFERROR(VLOOKUP('Grille d''audit'!U13,'Med balance BR défavorable'!$A:$C,3,FALSE),"non")</f>
        <v>non</v>
      </c>
      <c r="V36" s="5" t="str">
        <f>IFERROR(VLOOKUP('Grille d''audit'!V13,'Med balance BR défavorable'!$A:$C,3,FALSE),"non")</f>
        <v>non</v>
      </c>
      <c r="W36" s="5" t="str">
        <f>IFERROR(VLOOKUP('Grille d''audit'!W13,'Med balance BR défavorable'!$A:$C,3,FALSE),"non")</f>
        <v>non</v>
      </c>
      <c r="X36" s="5" t="str">
        <f>IFERROR(VLOOKUP('Grille d''audit'!X13,'Med balance BR défavorable'!$A:$C,3,FALSE),"non")</f>
        <v>non</v>
      </c>
      <c r="Y36" s="5" t="str">
        <f>IFERROR(VLOOKUP('Grille d''audit'!Y13,'Med balance BR défavorable'!$A:$C,3,FALSE),"non")</f>
        <v>non</v>
      </c>
      <c r="Z36" s="5" t="str">
        <f>IFERROR(VLOOKUP('Grille d''audit'!Z13,'Med balance BR défavorable'!$A:$C,3,FALSE),"non")</f>
        <v>non</v>
      </c>
      <c r="AA36" s="5" t="str">
        <f>IFERROR(VLOOKUP('Grille d''audit'!AA13,'Med balance BR défavorable'!$A:$C,3,FALSE),"non")</f>
        <v>non</v>
      </c>
      <c r="AB36" s="5" t="str">
        <f>IFERROR(VLOOKUP('Grille d''audit'!AB13,'Med balance BR défavorable'!$A:$C,3,FALSE),"non")</f>
        <v>non</v>
      </c>
      <c r="AC36" s="5" t="str">
        <f>IFERROR(VLOOKUP('Grille d''audit'!AC13,'Med balance BR défavorable'!$A:$C,3,FALSE),"non")</f>
        <v>non</v>
      </c>
      <c r="AD36" s="5" t="str">
        <f>IFERROR(VLOOKUP('Grille d''audit'!AD13,'Med balance BR défavorable'!$A:$C,3,FALSE),"non")</f>
        <v>non</v>
      </c>
      <c r="AE36" s="5" t="str">
        <f>IFERROR(VLOOKUP('Grille d''audit'!AE13,'Med balance BR défavorable'!$A:$C,3,FALSE),"non")</f>
        <v>non</v>
      </c>
    </row>
    <row r="37" spans="1:31" x14ac:dyDescent="0.3">
      <c r="A37" s="9" t="s">
        <v>249</v>
      </c>
      <c r="B37" s="5" t="str">
        <f>IFERROR(VLOOKUP('Grille d''audit'!B14,'Med balance BR défavorable'!$A:$C,3,FALSE),"non")</f>
        <v>non</v>
      </c>
      <c r="C37" s="5" t="str">
        <f>IFERROR(VLOOKUP('Grille d''audit'!C14,'Med balance BR défavorable'!$A:$C,3,FALSE),"non")</f>
        <v>non</v>
      </c>
      <c r="D37" s="5" t="str">
        <f>IFERROR(VLOOKUP('Grille d''audit'!D14,'Med balance BR défavorable'!$A:$C,3,FALSE),"non")</f>
        <v>non</v>
      </c>
      <c r="E37" s="5" t="str">
        <f>IFERROR(VLOOKUP('Grille d''audit'!E14,'Med balance BR défavorable'!$A:$C,3,FALSE),"non")</f>
        <v>non</v>
      </c>
      <c r="F37" s="5" t="str">
        <f>IFERROR(VLOOKUP('Grille d''audit'!F14,'Med balance BR défavorable'!$A:$C,3,FALSE),"non")</f>
        <v>non</v>
      </c>
      <c r="G37" s="5" t="str">
        <f>IFERROR(VLOOKUP('Grille d''audit'!G14,'Med balance BR défavorable'!$A:$C,3,FALSE),"non")</f>
        <v>non</v>
      </c>
      <c r="H37" s="5" t="str">
        <f>IFERROR(VLOOKUP('Grille d''audit'!H14,'Med balance BR défavorable'!$A:$C,3,FALSE),"non")</f>
        <v>non</v>
      </c>
      <c r="I37" s="5" t="str">
        <f>IFERROR(VLOOKUP('Grille d''audit'!I14,'Med balance BR défavorable'!$A:$C,3,FALSE),"non")</f>
        <v>non</v>
      </c>
      <c r="J37" s="5" t="str">
        <f>IFERROR(VLOOKUP('Grille d''audit'!J14,'Med balance BR défavorable'!$A:$C,3,FALSE),"non")</f>
        <v>non</v>
      </c>
      <c r="K37" s="5" t="str">
        <f>IFERROR(VLOOKUP('Grille d''audit'!K14,'Med balance BR défavorable'!$A:$C,3,FALSE),"non")</f>
        <v>non</v>
      </c>
      <c r="L37" s="5" t="str">
        <f>IFERROR(VLOOKUP('Grille d''audit'!L14,'Med balance BR défavorable'!$A:$C,3,FALSE),"non")</f>
        <v>non</v>
      </c>
      <c r="M37" s="5" t="str">
        <f>IFERROR(VLOOKUP('Grille d''audit'!M14,'Med balance BR défavorable'!$A:$C,3,FALSE),"non")</f>
        <v>non</v>
      </c>
      <c r="N37" s="5" t="str">
        <f>IFERROR(VLOOKUP('Grille d''audit'!N14,'Med balance BR défavorable'!$A:$C,3,FALSE),"non")</f>
        <v>non</v>
      </c>
      <c r="O37" s="5" t="str">
        <f>IFERROR(VLOOKUP('Grille d''audit'!O14,'Med balance BR défavorable'!$A:$C,3,FALSE),"non")</f>
        <v>non</v>
      </c>
      <c r="P37" s="5" t="str">
        <f>IFERROR(VLOOKUP('Grille d''audit'!P14,'Med balance BR défavorable'!$A:$C,3,FALSE),"non")</f>
        <v>non</v>
      </c>
      <c r="Q37" s="5" t="str">
        <f>IFERROR(VLOOKUP('Grille d''audit'!Q14,'Med balance BR défavorable'!$A:$C,3,FALSE),"non")</f>
        <v>non</v>
      </c>
      <c r="R37" s="5" t="str">
        <f>IFERROR(VLOOKUP('Grille d''audit'!R14,'Med balance BR défavorable'!$A:$C,3,FALSE),"non")</f>
        <v>non</v>
      </c>
      <c r="S37" s="5" t="str">
        <f>IFERROR(VLOOKUP('Grille d''audit'!S14,'Med balance BR défavorable'!$A:$C,3,FALSE),"non")</f>
        <v>non</v>
      </c>
      <c r="T37" s="5" t="str">
        <f>IFERROR(VLOOKUP('Grille d''audit'!T14,'Med balance BR défavorable'!$A:$C,3,FALSE),"non")</f>
        <v>non</v>
      </c>
      <c r="U37" s="5" t="str">
        <f>IFERROR(VLOOKUP('Grille d''audit'!U14,'Med balance BR défavorable'!$A:$C,3,FALSE),"non")</f>
        <v>non</v>
      </c>
      <c r="V37" s="5" t="str">
        <f>IFERROR(VLOOKUP('Grille d''audit'!V14,'Med balance BR défavorable'!$A:$C,3,FALSE),"non")</f>
        <v>non</v>
      </c>
      <c r="W37" s="5" t="str">
        <f>IFERROR(VLOOKUP('Grille d''audit'!W14,'Med balance BR défavorable'!$A:$C,3,FALSE),"non")</f>
        <v>non</v>
      </c>
      <c r="X37" s="5" t="str">
        <f>IFERROR(VLOOKUP('Grille d''audit'!X14,'Med balance BR défavorable'!$A:$C,3,FALSE),"non")</f>
        <v>non</v>
      </c>
      <c r="Y37" s="5" t="str">
        <f>IFERROR(VLOOKUP('Grille d''audit'!Y14,'Med balance BR défavorable'!$A:$C,3,FALSE),"non")</f>
        <v>non</v>
      </c>
      <c r="Z37" s="5" t="str">
        <f>IFERROR(VLOOKUP('Grille d''audit'!Z14,'Med balance BR défavorable'!$A:$C,3,FALSE),"non")</f>
        <v>non</v>
      </c>
      <c r="AA37" s="5" t="str">
        <f>IFERROR(VLOOKUP('Grille d''audit'!AA14,'Med balance BR défavorable'!$A:$C,3,FALSE),"non")</f>
        <v>non</v>
      </c>
      <c r="AB37" s="5" t="str">
        <f>IFERROR(VLOOKUP('Grille d''audit'!AB14,'Med balance BR défavorable'!$A:$C,3,FALSE),"non")</f>
        <v>non</v>
      </c>
      <c r="AC37" s="5" t="str">
        <f>IFERROR(VLOOKUP('Grille d''audit'!AC14,'Med balance BR défavorable'!$A:$C,3,FALSE),"non")</f>
        <v>non</v>
      </c>
      <c r="AD37" s="5" t="str">
        <f>IFERROR(VLOOKUP('Grille d''audit'!AD14,'Med balance BR défavorable'!$A:$C,3,FALSE),"non")</f>
        <v>non</v>
      </c>
      <c r="AE37" s="5" t="str">
        <f>IFERROR(VLOOKUP('Grille d''audit'!AE14,'Med balance BR défavorable'!$A:$C,3,FALSE),"non")</f>
        <v>non</v>
      </c>
    </row>
    <row r="38" spans="1:31" x14ac:dyDescent="0.3">
      <c r="A38" s="9" t="s">
        <v>250</v>
      </c>
      <c r="B38" s="5" t="str">
        <f>IFERROR(VLOOKUP('Grille d''audit'!B15,'Med balance BR défavorable'!$A:$C,3,FALSE),"non")</f>
        <v>non</v>
      </c>
      <c r="C38" s="5" t="str">
        <f>IFERROR(VLOOKUP('Grille d''audit'!C15,'Med balance BR défavorable'!$A:$C,3,FALSE),"non")</f>
        <v>non</v>
      </c>
      <c r="D38" s="5" t="str">
        <f>IFERROR(VLOOKUP('Grille d''audit'!D15,'Med balance BR défavorable'!$A:$C,3,FALSE),"non")</f>
        <v>non</v>
      </c>
      <c r="E38" s="5" t="str">
        <f>IFERROR(VLOOKUP('Grille d''audit'!E15,'Med balance BR défavorable'!$A:$C,3,FALSE),"non")</f>
        <v>non</v>
      </c>
      <c r="F38" s="5" t="str">
        <f>IFERROR(VLOOKUP('Grille d''audit'!F15,'Med balance BR défavorable'!$A:$C,3,FALSE),"non")</f>
        <v>non</v>
      </c>
      <c r="G38" s="5" t="str">
        <f>IFERROR(VLOOKUP('Grille d''audit'!G15,'Med balance BR défavorable'!$A:$C,3,FALSE),"non")</f>
        <v>non</v>
      </c>
      <c r="H38" s="5" t="str">
        <f>IFERROR(VLOOKUP('Grille d''audit'!H15,'Med balance BR défavorable'!$A:$C,3,FALSE),"non")</f>
        <v>non</v>
      </c>
      <c r="I38" s="5" t="str">
        <f>IFERROR(VLOOKUP('Grille d''audit'!I15,'Med balance BR défavorable'!$A:$C,3,FALSE),"non")</f>
        <v>non</v>
      </c>
      <c r="J38" s="5" t="str">
        <f>IFERROR(VLOOKUP('Grille d''audit'!J15,'Med balance BR défavorable'!$A:$C,3,FALSE),"non")</f>
        <v>non</v>
      </c>
      <c r="K38" s="5" t="str">
        <f>IFERROR(VLOOKUP('Grille d''audit'!K15,'Med balance BR défavorable'!$A:$C,3,FALSE),"non")</f>
        <v>non</v>
      </c>
      <c r="L38" s="5" t="str">
        <f>IFERROR(VLOOKUP('Grille d''audit'!L15,'Med balance BR défavorable'!$A:$C,3,FALSE),"non")</f>
        <v>non</v>
      </c>
      <c r="M38" s="5" t="str">
        <f>IFERROR(VLOOKUP('Grille d''audit'!M15,'Med balance BR défavorable'!$A:$C,3,FALSE),"non")</f>
        <v>non</v>
      </c>
      <c r="N38" s="5" t="str">
        <f>IFERROR(VLOOKUP('Grille d''audit'!N15,'Med balance BR défavorable'!$A:$C,3,FALSE),"non")</f>
        <v>non</v>
      </c>
      <c r="O38" s="5" t="str">
        <f>IFERROR(VLOOKUP('Grille d''audit'!O15,'Med balance BR défavorable'!$A:$C,3,FALSE),"non")</f>
        <v>non</v>
      </c>
      <c r="P38" s="5" t="str">
        <f>IFERROR(VLOOKUP('Grille d''audit'!P15,'Med balance BR défavorable'!$A:$C,3,FALSE),"non")</f>
        <v>non</v>
      </c>
      <c r="Q38" s="5" t="str">
        <f>IFERROR(VLOOKUP('Grille d''audit'!Q15,'Med balance BR défavorable'!$A:$C,3,FALSE),"non")</f>
        <v>non</v>
      </c>
      <c r="R38" s="5" t="str">
        <f>IFERROR(VLOOKUP('Grille d''audit'!R15,'Med balance BR défavorable'!$A:$C,3,FALSE),"non")</f>
        <v>non</v>
      </c>
      <c r="S38" s="5" t="str">
        <f>IFERROR(VLOOKUP('Grille d''audit'!S15,'Med balance BR défavorable'!$A:$C,3,FALSE),"non")</f>
        <v>non</v>
      </c>
      <c r="T38" s="5" t="str">
        <f>IFERROR(VLOOKUP('Grille d''audit'!T15,'Med balance BR défavorable'!$A:$C,3,FALSE),"non")</f>
        <v>non</v>
      </c>
      <c r="U38" s="5" t="str">
        <f>IFERROR(VLOOKUP('Grille d''audit'!U15,'Med balance BR défavorable'!$A:$C,3,FALSE),"non")</f>
        <v>non</v>
      </c>
      <c r="V38" s="5" t="str">
        <f>IFERROR(VLOOKUP('Grille d''audit'!V15,'Med balance BR défavorable'!$A:$C,3,FALSE),"non")</f>
        <v>non</v>
      </c>
      <c r="W38" s="5" t="str">
        <f>IFERROR(VLOOKUP('Grille d''audit'!W15,'Med balance BR défavorable'!$A:$C,3,FALSE),"non")</f>
        <v>non</v>
      </c>
      <c r="X38" s="5" t="str">
        <f>IFERROR(VLOOKUP('Grille d''audit'!X15,'Med balance BR défavorable'!$A:$C,3,FALSE),"non")</f>
        <v>non</v>
      </c>
      <c r="Y38" s="5" t="str">
        <f>IFERROR(VLOOKUP('Grille d''audit'!Y15,'Med balance BR défavorable'!$A:$C,3,FALSE),"non")</f>
        <v>non</v>
      </c>
      <c r="Z38" s="5" t="str">
        <f>IFERROR(VLOOKUP('Grille d''audit'!Z15,'Med balance BR défavorable'!$A:$C,3,FALSE),"non")</f>
        <v>non</v>
      </c>
      <c r="AA38" s="5" t="str">
        <f>IFERROR(VLOOKUP('Grille d''audit'!AA15,'Med balance BR défavorable'!$A:$C,3,FALSE),"non")</f>
        <v>non</v>
      </c>
      <c r="AB38" s="5" t="str">
        <f>IFERROR(VLOOKUP('Grille d''audit'!AB15,'Med balance BR défavorable'!$A:$C,3,FALSE),"non")</f>
        <v>non</v>
      </c>
      <c r="AC38" s="5" t="str">
        <f>IFERROR(VLOOKUP('Grille d''audit'!AC15,'Med balance BR défavorable'!$A:$C,3,FALSE),"non")</f>
        <v>non</v>
      </c>
      <c r="AD38" s="5" t="str">
        <f>IFERROR(VLOOKUP('Grille d''audit'!AD15,'Med balance BR défavorable'!$A:$C,3,FALSE),"non")</f>
        <v>non</v>
      </c>
      <c r="AE38" s="5" t="str">
        <f>IFERROR(VLOOKUP('Grille d''audit'!AE15,'Med balance BR défavorable'!$A:$C,3,FALSE),"non")</f>
        <v>non</v>
      </c>
    </row>
    <row r="39" spans="1:31" x14ac:dyDescent="0.3">
      <c r="A39" s="9" t="s">
        <v>251</v>
      </c>
      <c r="B39" s="5" t="str">
        <f>IFERROR(VLOOKUP('Grille d''audit'!B16,'Med balance BR défavorable'!$A:$C,3,FALSE),"non")</f>
        <v>non</v>
      </c>
      <c r="C39" s="5" t="str">
        <f>IFERROR(VLOOKUP('Grille d''audit'!C16,'Med balance BR défavorable'!$A:$C,3,FALSE),"non")</f>
        <v>non</v>
      </c>
      <c r="D39" s="5" t="str">
        <f>IFERROR(VLOOKUP('Grille d''audit'!D16,'Med balance BR défavorable'!$A:$C,3,FALSE),"non")</f>
        <v>non</v>
      </c>
      <c r="E39" s="5" t="str">
        <f>IFERROR(VLOOKUP('Grille d''audit'!E16,'Med balance BR défavorable'!$A:$C,3,FALSE),"non")</f>
        <v>non</v>
      </c>
      <c r="F39" s="5" t="str">
        <f>IFERROR(VLOOKUP('Grille d''audit'!F16,'Med balance BR défavorable'!$A:$C,3,FALSE),"non")</f>
        <v>non</v>
      </c>
      <c r="G39" s="5" t="str">
        <f>IFERROR(VLOOKUP('Grille d''audit'!G16,'Med balance BR défavorable'!$A:$C,3,FALSE),"non")</f>
        <v>non</v>
      </c>
      <c r="H39" s="5" t="str">
        <f>IFERROR(VLOOKUP('Grille d''audit'!H16,'Med balance BR défavorable'!$A:$C,3,FALSE),"non")</f>
        <v>non</v>
      </c>
      <c r="I39" s="5" t="str">
        <f>IFERROR(VLOOKUP('Grille d''audit'!I16,'Med balance BR défavorable'!$A:$C,3,FALSE),"non")</f>
        <v>non</v>
      </c>
      <c r="J39" s="5" t="str">
        <f>IFERROR(VLOOKUP('Grille d''audit'!J16,'Med balance BR défavorable'!$A:$C,3,FALSE),"non")</f>
        <v>non</v>
      </c>
      <c r="K39" s="5" t="str">
        <f>IFERROR(VLOOKUP('Grille d''audit'!K16,'Med balance BR défavorable'!$A:$C,3,FALSE),"non")</f>
        <v>non</v>
      </c>
      <c r="L39" s="5" t="str">
        <f>IFERROR(VLOOKUP('Grille d''audit'!L16,'Med balance BR défavorable'!$A:$C,3,FALSE),"non")</f>
        <v>non</v>
      </c>
      <c r="M39" s="5" t="str">
        <f>IFERROR(VLOOKUP('Grille d''audit'!M16,'Med balance BR défavorable'!$A:$C,3,FALSE),"non")</f>
        <v>non</v>
      </c>
      <c r="N39" s="5" t="str">
        <f>IFERROR(VLOOKUP('Grille d''audit'!N16,'Med balance BR défavorable'!$A:$C,3,FALSE),"non")</f>
        <v>non</v>
      </c>
      <c r="O39" s="5" t="str">
        <f>IFERROR(VLOOKUP('Grille d''audit'!O16,'Med balance BR défavorable'!$A:$C,3,FALSE),"non")</f>
        <v>non</v>
      </c>
      <c r="P39" s="5" t="str">
        <f>IFERROR(VLOOKUP('Grille d''audit'!P16,'Med balance BR défavorable'!$A:$C,3,FALSE),"non")</f>
        <v>non</v>
      </c>
      <c r="Q39" s="5" t="str">
        <f>IFERROR(VLOOKUP('Grille d''audit'!Q16,'Med balance BR défavorable'!$A:$C,3,FALSE),"non")</f>
        <v>non</v>
      </c>
      <c r="R39" s="5" t="str">
        <f>IFERROR(VLOOKUP('Grille d''audit'!R16,'Med balance BR défavorable'!$A:$C,3,FALSE),"non")</f>
        <v>non</v>
      </c>
      <c r="S39" s="5" t="str">
        <f>IFERROR(VLOOKUP('Grille d''audit'!S16,'Med balance BR défavorable'!$A:$C,3,FALSE),"non")</f>
        <v>non</v>
      </c>
      <c r="T39" s="5" t="str">
        <f>IFERROR(VLOOKUP('Grille d''audit'!T16,'Med balance BR défavorable'!$A:$C,3,FALSE),"non")</f>
        <v>non</v>
      </c>
      <c r="U39" s="5" t="str">
        <f>IFERROR(VLOOKUP('Grille d''audit'!U16,'Med balance BR défavorable'!$A:$C,3,FALSE),"non")</f>
        <v>non</v>
      </c>
      <c r="V39" s="5" t="str">
        <f>IFERROR(VLOOKUP('Grille d''audit'!V16,'Med balance BR défavorable'!$A:$C,3,FALSE),"non")</f>
        <v>non</v>
      </c>
      <c r="W39" s="5" t="str">
        <f>IFERROR(VLOOKUP('Grille d''audit'!W16,'Med balance BR défavorable'!$A:$C,3,FALSE),"non")</f>
        <v>non</v>
      </c>
      <c r="X39" s="5" t="str">
        <f>IFERROR(VLOOKUP('Grille d''audit'!X16,'Med balance BR défavorable'!$A:$C,3,FALSE),"non")</f>
        <v>non</v>
      </c>
      <c r="Y39" s="5" t="str">
        <f>IFERROR(VLOOKUP('Grille d''audit'!Y16,'Med balance BR défavorable'!$A:$C,3,FALSE),"non")</f>
        <v>non</v>
      </c>
      <c r="Z39" s="5" t="str">
        <f>IFERROR(VLOOKUP('Grille d''audit'!Z16,'Med balance BR défavorable'!$A:$C,3,FALSE),"non")</f>
        <v>non</v>
      </c>
      <c r="AA39" s="5" t="str">
        <f>IFERROR(VLOOKUP('Grille d''audit'!AA16,'Med balance BR défavorable'!$A:$C,3,FALSE),"non")</f>
        <v>non</v>
      </c>
      <c r="AB39" s="5" t="str">
        <f>IFERROR(VLOOKUP('Grille d''audit'!AB16,'Med balance BR défavorable'!$A:$C,3,FALSE),"non")</f>
        <v>non</v>
      </c>
      <c r="AC39" s="5" t="str">
        <f>IFERROR(VLOOKUP('Grille d''audit'!AC16,'Med balance BR défavorable'!$A:$C,3,FALSE),"non")</f>
        <v>non</v>
      </c>
      <c r="AD39" s="5" t="str">
        <f>IFERROR(VLOOKUP('Grille d''audit'!AD16,'Med balance BR défavorable'!$A:$C,3,FALSE),"non")</f>
        <v>non</v>
      </c>
      <c r="AE39" s="5" t="str">
        <f>IFERROR(VLOOKUP('Grille d''audit'!AE16,'Med balance BR défavorable'!$A:$C,3,FALSE),"non")</f>
        <v>non</v>
      </c>
    </row>
    <row r="40" spans="1:31" x14ac:dyDescent="0.3">
      <c r="A40" s="9" t="s">
        <v>252</v>
      </c>
      <c r="B40" s="5" t="str">
        <f>IFERROR(VLOOKUP('Grille d''audit'!B17,'Med balance BR défavorable'!$A:$C,3,FALSE),"non")</f>
        <v>non</v>
      </c>
      <c r="C40" s="5" t="str">
        <f>IFERROR(VLOOKUP('Grille d''audit'!C17,'Med balance BR défavorable'!$A:$C,3,FALSE),"non")</f>
        <v>non</v>
      </c>
      <c r="D40" s="5" t="str">
        <f>IFERROR(VLOOKUP('Grille d''audit'!D17,'Med balance BR défavorable'!$A:$C,3,FALSE),"non")</f>
        <v>non</v>
      </c>
      <c r="E40" s="5" t="str">
        <f>IFERROR(VLOOKUP('Grille d''audit'!E17,'Med balance BR défavorable'!$A:$C,3,FALSE),"non")</f>
        <v>non</v>
      </c>
      <c r="F40" s="5" t="str">
        <f>IFERROR(VLOOKUP('Grille d''audit'!F17,'Med balance BR défavorable'!$A:$C,3,FALSE),"non")</f>
        <v>non</v>
      </c>
      <c r="G40" s="5" t="str">
        <f>IFERROR(VLOOKUP('Grille d''audit'!G17,'Med balance BR défavorable'!$A:$C,3,FALSE),"non")</f>
        <v>non</v>
      </c>
      <c r="H40" s="5" t="str">
        <f>IFERROR(VLOOKUP('Grille d''audit'!H17,'Med balance BR défavorable'!$A:$C,3,FALSE),"non")</f>
        <v>non</v>
      </c>
      <c r="I40" s="5" t="str">
        <f>IFERROR(VLOOKUP('Grille d''audit'!I17,'Med balance BR défavorable'!$A:$C,3,FALSE),"non")</f>
        <v>non</v>
      </c>
      <c r="J40" s="5" t="str">
        <f>IFERROR(VLOOKUP('Grille d''audit'!J17,'Med balance BR défavorable'!$A:$C,3,FALSE),"non")</f>
        <v>non</v>
      </c>
      <c r="K40" s="5" t="str">
        <f>IFERROR(VLOOKUP('Grille d''audit'!K17,'Med balance BR défavorable'!$A:$C,3,FALSE),"non")</f>
        <v>non</v>
      </c>
      <c r="L40" s="5" t="str">
        <f>IFERROR(VLOOKUP('Grille d''audit'!L17,'Med balance BR défavorable'!$A:$C,3,FALSE),"non")</f>
        <v>non</v>
      </c>
      <c r="M40" s="5" t="str">
        <f>IFERROR(VLOOKUP('Grille d''audit'!M17,'Med balance BR défavorable'!$A:$C,3,FALSE),"non")</f>
        <v>non</v>
      </c>
      <c r="N40" s="5" t="str">
        <f>IFERROR(VLOOKUP('Grille d''audit'!N17,'Med balance BR défavorable'!$A:$C,3,FALSE),"non")</f>
        <v>non</v>
      </c>
      <c r="O40" s="5" t="str">
        <f>IFERROR(VLOOKUP('Grille d''audit'!O17,'Med balance BR défavorable'!$A:$C,3,FALSE),"non")</f>
        <v>non</v>
      </c>
      <c r="P40" s="5" t="str">
        <f>IFERROR(VLOOKUP('Grille d''audit'!P17,'Med balance BR défavorable'!$A:$C,3,FALSE),"non")</f>
        <v>non</v>
      </c>
      <c r="Q40" s="5" t="str">
        <f>IFERROR(VLOOKUP('Grille d''audit'!Q17,'Med balance BR défavorable'!$A:$C,3,FALSE),"non")</f>
        <v>non</v>
      </c>
      <c r="R40" s="5" t="str">
        <f>IFERROR(VLOOKUP('Grille d''audit'!R17,'Med balance BR défavorable'!$A:$C,3,FALSE),"non")</f>
        <v>non</v>
      </c>
      <c r="S40" s="5" t="str">
        <f>IFERROR(VLOOKUP('Grille d''audit'!S17,'Med balance BR défavorable'!$A:$C,3,FALSE),"non")</f>
        <v>non</v>
      </c>
      <c r="T40" s="5" t="str">
        <f>IFERROR(VLOOKUP('Grille d''audit'!T17,'Med balance BR défavorable'!$A:$C,3,FALSE),"non")</f>
        <v>non</v>
      </c>
      <c r="U40" s="5" t="str">
        <f>IFERROR(VLOOKUP('Grille d''audit'!U17,'Med balance BR défavorable'!$A:$C,3,FALSE),"non")</f>
        <v>non</v>
      </c>
      <c r="V40" s="5" t="str">
        <f>IFERROR(VLOOKUP('Grille d''audit'!V17,'Med balance BR défavorable'!$A:$C,3,FALSE),"non")</f>
        <v>non</v>
      </c>
      <c r="W40" s="5" t="str">
        <f>IFERROR(VLOOKUP('Grille d''audit'!W17,'Med balance BR défavorable'!$A:$C,3,FALSE),"non")</f>
        <v>non</v>
      </c>
      <c r="X40" s="5" t="str">
        <f>IFERROR(VLOOKUP('Grille d''audit'!X17,'Med balance BR défavorable'!$A:$C,3,FALSE),"non")</f>
        <v>non</v>
      </c>
      <c r="Y40" s="5" t="str">
        <f>IFERROR(VLOOKUP('Grille d''audit'!Y17,'Med balance BR défavorable'!$A:$C,3,FALSE),"non")</f>
        <v>non</v>
      </c>
      <c r="Z40" s="5" t="str">
        <f>IFERROR(VLOOKUP('Grille d''audit'!Z17,'Med balance BR défavorable'!$A:$C,3,FALSE),"non")</f>
        <v>non</v>
      </c>
      <c r="AA40" s="5" t="str">
        <f>IFERROR(VLOOKUP('Grille d''audit'!AA17,'Med balance BR défavorable'!$A:$C,3,FALSE),"non")</f>
        <v>non</v>
      </c>
      <c r="AB40" s="5" t="str">
        <f>IFERROR(VLOOKUP('Grille d''audit'!AB17,'Med balance BR défavorable'!$A:$C,3,FALSE),"non")</f>
        <v>non</v>
      </c>
      <c r="AC40" s="5" t="str">
        <f>IFERROR(VLOOKUP('Grille d''audit'!AC17,'Med balance BR défavorable'!$A:$C,3,FALSE),"non")</f>
        <v>non</v>
      </c>
      <c r="AD40" s="5" t="str">
        <f>IFERROR(VLOOKUP('Grille d''audit'!AD17,'Med balance BR défavorable'!$A:$C,3,FALSE),"non")</f>
        <v>non</v>
      </c>
      <c r="AE40" s="5" t="str">
        <f>IFERROR(VLOOKUP('Grille d''audit'!AE17,'Med balance BR défavorable'!$A:$C,3,FALSE),"non")</f>
        <v>non</v>
      </c>
    </row>
    <row r="41" spans="1:31" x14ac:dyDescent="0.3">
      <c r="A41" s="9" t="s">
        <v>253</v>
      </c>
      <c r="B41" s="5" t="str">
        <f>IFERROR(VLOOKUP('Grille d''audit'!B18,'Med balance BR défavorable'!$A:$C,3,FALSE),"non")</f>
        <v>non</v>
      </c>
      <c r="C41" s="5" t="str">
        <f>IFERROR(VLOOKUP('Grille d''audit'!C18,'Med balance BR défavorable'!$A:$C,3,FALSE),"non")</f>
        <v>non</v>
      </c>
      <c r="D41" s="5" t="str">
        <f>IFERROR(VLOOKUP('Grille d''audit'!D18,'Med balance BR défavorable'!$A:$C,3,FALSE),"non")</f>
        <v>non</v>
      </c>
      <c r="E41" s="5" t="str">
        <f>IFERROR(VLOOKUP('Grille d''audit'!E18,'Med balance BR défavorable'!$A:$C,3,FALSE),"non")</f>
        <v>non</v>
      </c>
      <c r="F41" s="5" t="str">
        <f>IFERROR(VLOOKUP('Grille d''audit'!F18,'Med balance BR défavorable'!$A:$C,3,FALSE),"non")</f>
        <v>non</v>
      </c>
      <c r="G41" s="5" t="str">
        <f>IFERROR(VLOOKUP('Grille d''audit'!G18,'Med balance BR défavorable'!$A:$C,3,FALSE),"non")</f>
        <v>non</v>
      </c>
      <c r="H41" s="5" t="str">
        <f>IFERROR(VLOOKUP('Grille d''audit'!H18,'Med balance BR défavorable'!$A:$C,3,FALSE),"non")</f>
        <v>non</v>
      </c>
      <c r="I41" s="5" t="str">
        <f>IFERROR(VLOOKUP('Grille d''audit'!I18,'Med balance BR défavorable'!$A:$C,3,FALSE),"non")</f>
        <v>non</v>
      </c>
      <c r="J41" s="5" t="str">
        <f>IFERROR(VLOOKUP('Grille d''audit'!J18,'Med balance BR défavorable'!$A:$C,3,FALSE),"non")</f>
        <v>non</v>
      </c>
      <c r="K41" s="5" t="str">
        <f>IFERROR(VLOOKUP('Grille d''audit'!K18,'Med balance BR défavorable'!$A:$C,3,FALSE),"non")</f>
        <v>non</v>
      </c>
      <c r="L41" s="5" t="str">
        <f>IFERROR(VLOOKUP('Grille d''audit'!L18,'Med balance BR défavorable'!$A:$C,3,FALSE),"non")</f>
        <v>non</v>
      </c>
      <c r="M41" s="5" t="str">
        <f>IFERROR(VLOOKUP('Grille d''audit'!M18,'Med balance BR défavorable'!$A:$C,3,FALSE),"non")</f>
        <v>non</v>
      </c>
      <c r="N41" s="5" t="str">
        <f>IFERROR(VLOOKUP('Grille d''audit'!N18,'Med balance BR défavorable'!$A:$C,3,FALSE),"non")</f>
        <v>non</v>
      </c>
      <c r="O41" s="5" t="str">
        <f>IFERROR(VLOOKUP('Grille d''audit'!O18,'Med balance BR défavorable'!$A:$C,3,FALSE),"non")</f>
        <v>non</v>
      </c>
      <c r="P41" s="5" t="str">
        <f>IFERROR(VLOOKUP('Grille d''audit'!P18,'Med balance BR défavorable'!$A:$C,3,FALSE),"non")</f>
        <v>non</v>
      </c>
      <c r="Q41" s="5" t="str">
        <f>IFERROR(VLOOKUP('Grille d''audit'!Q18,'Med balance BR défavorable'!$A:$C,3,FALSE),"non")</f>
        <v>non</v>
      </c>
      <c r="R41" s="5" t="str">
        <f>IFERROR(VLOOKUP('Grille d''audit'!R18,'Med balance BR défavorable'!$A:$C,3,FALSE),"non")</f>
        <v>non</v>
      </c>
      <c r="S41" s="5" t="str">
        <f>IFERROR(VLOOKUP('Grille d''audit'!S18,'Med balance BR défavorable'!$A:$C,3,FALSE),"non")</f>
        <v>non</v>
      </c>
      <c r="T41" s="5" t="str">
        <f>IFERROR(VLOOKUP('Grille d''audit'!T18,'Med balance BR défavorable'!$A:$C,3,FALSE),"non")</f>
        <v>non</v>
      </c>
      <c r="U41" s="5" t="str">
        <f>IFERROR(VLOOKUP('Grille d''audit'!U18,'Med balance BR défavorable'!$A:$C,3,FALSE),"non")</f>
        <v>non</v>
      </c>
      <c r="V41" s="5" t="str">
        <f>IFERROR(VLOOKUP('Grille d''audit'!V18,'Med balance BR défavorable'!$A:$C,3,FALSE),"non")</f>
        <v>non</v>
      </c>
      <c r="W41" s="5" t="str">
        <f>IFERROR(VLOOKUP('Grille d''audit'!W18,'Med balance BR défavorable'!$A:$C,3,FALSE),"non")</f>
        <v>non</v>
      </c>
      <c r="X41" s="5" t="str">
        <f>IFERROR(VLOOKUP('Grille d''audit'!X18,'Med balance BR défavorable'!$A:$C,3,FALSE),"non")</f>
        <v>non</v>
      </c>
      <c r="Y41" s="5" t="str">
        <f>IFERROR(VLOOKUP('Grille d''audit'!Y18,'Med balance BR défavorable'!$A:$C,3,FALSE),"non")</f>
        <v>non</v>
      </c>
      <c r="Z41" s="5" t="str">
        <f>IFERROR(VLOOKUP('Grille d''audit'!Z18,'Med balance BR défavorable'!$A:$C,3,FALSE),"non")</f>
        <v>non</v>
      </c>
      <c r="AA41" s="5" t="str">
        <f>IFERROR(VLOOKUP('Grille d''audit'!AA18,'Med balance BR défavorable'!$A:$C,3,FALSE),"non")</f>
        <v>non</v>
      </c>
      <c r="AB41" s="5" t="str">
        <f>IFERROR(VLOOKUP('Grille d''audit'!AB18,'Med balance BR défavorable'!$A:$C,3,FALSE),"non")</f>
        <v>non</v>
      </c>
      <c r="AC41" s="5" t="str">
        <f>IFERROR(VLOOKUP('Grille d''audit'!AC18,'Med balance BR défavorable'!$A:$C,3,FALSE),"non")</f>
        <v>non</v>
      </c>
      <c r="AD41" s="5" t="str">
        <f>IFERROR(VLOOKUP('Grille d''audit'!AD18,'Med balance BR défavorable'!$A:$C,3,FALSE),"non")</f>
        <v>non</v>
      </c>
      <c r="AE41" s="5" t="str">
        <f>IFERROR(VLOOKUP('Grille d''audit'!AE18,'Med balance BR défavorable'!$A:$C,3,FALSE),"non")</f>
        <v>non</v>
      </c>
    </row>
    <row r="42" spans="1:31" x14ac:dyDescent="0.3">
      <c r="A42" s="9" t="s">
        <v>254</v>
      </c>
      <c r="B42" s="5" t="str">
        <f>IFERROR(VLOOKUP('Grille d''audit'!B19,'Med balance BR défavorable'!$A:$C,3,FALSE),"non")</f>
        <v>non</v>
      </c>
      <c r="C42" s="5" t="str">
        <f>IFERROR(VLOOKUP('Grille d''audit'!C19,'Med balance BR défavorable'!$A:$C,3,FALSE),"non")</f>
        <v>non</v>
      </c>
      <c r="D42" s="5" t="str">
        <f>IFERROR(VLOOKUP('Grille d''audit'!D19,'Med balance BR défavorable'!$A:$C,3,FALSE),"non")</f>
        <v>non</v>
      </c>
      <c r="E42" s="5" t="str">
        <f>IFERROR(VLOOKUP('Grille d''audit'!E19,'Med balance BR défavorable'!$A:$C,3,FALSE),"non")</f>
        <v>non</v>
      </c>
      <c r="F42" s="5" t="str">
        <f>IFERROR(VLOOKUP('Grille d''audit'!F19,'Med balance BR défavorable'!$A:$C,3,FALSE),"non")</f>
        <v>non</v>
      </c>
      <c r="G42" s="5" t="str">
        <f>IFERROR(VLOOKUP('Grille d''audit'!G19,'Med balance BR défavorable'!$A:$C,3,FALSE),"non")</f>
        <v>non</v>
      </c>
      <c r="H42" s="5" t="str">
        <f>IFERROR(VLOOKUP('Grille d''audit'!H19,'Med balance BR défavorable'!$A:$C,3,FALSE),"non")</f>
        <v>non</v>
      </c>
      <c r="I42" s="5" t="str">
        <f>IFERROR(VLOOKUP('Grille d''audit'!I19,'Med balance BR défavorable'!$A:$C,3,FALSE),"non")</f>
        <v>non</v>
      </c>
      <c r="J42" s="5" t="str">
        <f>IFERROR(VLOOKUP('Grille d''audit'!J19,'Med balance BR défavorable'!$A:$C,3,FALSE),"non")</f>
        <v>non</v>
      </c>
      <c r="K42" s="5" t="str">
        <f>IFERROR(VLOOKUP('Grille d''audit'!K19,'Med balance BR défavorable'!$A:$C,3,FALSE),"non")</f>
        <v>non</v>
      </c>
      <c r="L42" s="5" t="str">
        <f>IFERROR(VLOOKUP('Grille d''audit'!L19,'Med balance BR défavorable'!$A:$C,3,FALSE),"non")</f>
        <v>non</v>
      </c>
      <c r="M42" s="5" t="str">
        <f>IFERROR(VLOOKUP('Grille d''audit'!M19,'Med balance BR défavorable'!$A:$C,3,FALSE),"non")</f>
        <v>non</v>
      </c>
      <c r="N42" s="5" t="str">
        <f>IFERROR(VLOOKUP('Grille d''audit'!N19,'Med balance BR défavorable'!$A:$C,3,FALSE),"non")</f>
        <v>non</v>
      </c>
      <c r="O42" s="5" t="str">
        <f>IFERROR(VLOOKUP('Grille d''audit'!O19,'Med balance BR défavorable'!$A:$C,3,FALSE),"non")</f>
        <v>non</v>
      </c>
      <c r="P42" s="5" t="str">
        <f>IFERROR(VLOOKUP('Grille d''audit'!P19,'Med balance BR défavorable'!$A:$C,3,FALSE),"non")</f>
        <v>non</v>
      </c>
      <c r="Q42" s="5" t="str">
        <f>IFERROR(VLOOKUP('Grille d''audit'!Q19,'Med balance BR défavorable'!$A:$C,3,FALSE),"non")</f>
        <v>non</v>
      </c>
      <c r="R42" s="5" t="str">
        <f>IFERROR(VLOOKUP('Grille d''audit'!R19,'Med balance BR défavorable'!$A:$C,3,FALSE),"non")</f>
        <v>non</v>
      </c>
      <c r="S42" s="5" t="str">
        <f>IFERROR(VLOOKUP('Grille d''audit'!S19,'Med balance BR défavorable'!$A:$C,3,FALSE),"non")</f>
        <v>non</v>
      </c>
      <c r="T42" s="5" t="str">
        <f>IFERROR(VLOOKUP('Grille d''audit'!T19,'Med balance BR défavorable'!$A:$C,3,FALSE),"non")</f>
        <v>non</v>
      </c>
      <c r="U42" s="5" t="str">
        <f>IFERROR(VLOOKUP('Grille d''audit'!U19,'Med balance BR défavorable'!$A:$C,3,FALSE),"non")</f>
        <v>non</v>
      </c>
      <c r="V42" s="5" t="str">
        <f>IFERROR(VLOOKUP('Grille d''audit'!V19,'Med balance BR défavorable'!$A:$C,3,FALSE),"non")</f>
        <v>non</v>
      </c>
      <c r="W42" s="5" t="str">
        <f>IFERROR(VLOOKUP('Grille d''audit'!W19,'Med balance BR défavorable'!$A:$C,3,FALSE),"non")</f>
        <v>non</v>
      </c>
      <c r="X42" s="5" t="str">
        <f>IFERROR(VLOOKUP('Grille d''audit'!X19,'Med balance BR défavorable'!$A:$C,3,FALSE),"non")</f>
        <v>non</v>
      </c>
      <c r="Y42" s="5" t="str">
        <f>IFERROR(VLOOKUP('Grille d''audit'!Y19,'Med balance BR défavorable'!$A:$C,3,FALSE),"non")</f>
        <v>non</v>
      </c>
      <c r="Z42" s="5" t="str">
        <f>IFERROR(VLOOKUP('Grille d''audit'!Z19,'Med balance BR défavorable'!$A:$C,3,FALSE),"non")</f>
        <v>non</v>
      </c>
      <c r="AA42" s="5" t="str">
        <f>IFERROR(VLOOKUP('Grille d''audit'!AA19,'Med balance BR défavorable'!$A:$C,3,FALSE),"non")</f>
        <v>non</v>
      </c>
      <c r="AB42" s="5" t="str">
        <f>IFERROR(VLOOKUP('Grille d''audit'!AB19,'Med balance BR défavorable'!$A:$C,3,FALSE),"non")</f>
        <v>non</v>
      </c>
      <c r="AC42" s="5" t="str">
        <f>IFERROR(VLOOKUP('Grille d''audit'!AC19,'Med balance BR défavorable'!$A:$C,3,FALSE),"non")</f>
        <v>non</v>
      </c>
      <c r="AD42" s="5" t="str">
        <f>IFERROR(VLOOKUP('Grille d''audit'!AD19,'Med balance BR défavorable'!$A:$C,3,FALSE),"non")</f>
        <v>non</v>
      </c>
      <c r="AE42" s="5" t="str">
        <f>IFERROR(VLOOKUP('Grille d''audit'!AE19,'Med balance BR défavorable'!$A:$C,3,FALSE),"non")</f>
        <v>non</v>
      </c>
    </row>
    <row r="43" spans="1:31" x14ac:dyDescent="0.3">
      <c r="A43" s="9" t="s">
        <v>255</v>
      </c>
      <c r="B43" s="5" t="str">
        <f>IFERROR(VLOOKUP('Grille d''audit'!B20,'Med balance BR défavorable'!$A:$C,3,FALSE),"non")</f>
        <v>non</v>
      </c>
      <c r="C43" s="5" t="str">
        <f>IFERROR(VLOOKUP('Grille d''audit'!C20,'Med balance BR défavorable'!$A:$C,3,FALSE),"non")</f>
        <v>non</v>
      </c>
      <c r="D43" s="5" t="str">
        <f>IFERROR(VLOOKUP('Grille d''audit'!D20,'Med balance BR défavorable'!$A:$C,3,FALSE),"non")</f>
        <v>non</v>
      </c>
      <c r="E43" s="5" t="str">
        <f>IFERROR(VLOOKUP('Grille d''audit'!E20,'Med balance BR défavorable'!$A:$C,3,FALSE),"non")</f>
        <v>non</v>
      </c>
      <c r="F43" s="5" t="str">
        <f>IFERROR(VLOOKUP('Grille d''audit'!F20,'Med balance BR défavorable'!$A:$C,3,FALSE),"non")</f>
        <v>non</v>
      </c>
      <c r="G43" s="5" t="str">
        <f>IFERROR(VLOOKUP('Grille d''audit'!G20,'Med balance BR défavorable'!$A:$C,3,FALSE),"non")</f>
        <v>non</v>
      </c>
      <c r="H43" s="5" t="str">
        <f>IFERROR(VLOOKUP('Grille d''audit'!H20,'Med balance BR défavorable'!$A:$C,3,FALSE),"non")</f>
        <v>non</v>
      </c>
      <c r="I43" s="5" t="str">
        <f>IFERROR(VLOOKUP('Grille d''audit'!I20,'Med balance BR défavorable'!$A:$C,3,FALSE),"non")</f>
        <v>non</v>
      </c>
      <c r="J43" s="5" t="str">
        <f>IFERROR(VLOOKUP('Grille d''audit'!J20,'Med balance BR défavorable'!$A:$C,3,FALSE),"non")</f>
        <v>non</v>
      </c>
      <c r="K43" s="5" t="str">
        <f>IFERROR(VLOOKUP('Grille d''audit'!K20,'Med balance BR défavorable'!$A:$C,3,FALSE),"non")</f>
        <v>non</v>
      </c>
      <c r="L43" s="5" t="str">
        <f>IFERROR(VLOOKUP('Grille d''audit'!L20,'Med balance BR défavorable'!$A:$C,3,FALSE),"non")</f>
        <v>non</v>
      </c>
      <c r="M43" s="5" t="str">
        <f>IFERROR(VLOOKUP('Grille d''audit'!M20,'Med balance BR défavorable'!$A:$C,3,FALSE),"non")</f>
        <v>non</v>
      </c>
      <c r="N43" s="5" t="str">
        <f>IFERROR(VLOOKUP('Grille d''audit'!N20,'Med balance BR défavorable'!$A:$C,3,FALSE),"non")</f>
        <v>non</v>
      </c>
      <c r="O43" s="5" t="str">
        <f>IFERROR(VLOOKUP('Grille d''audit'!O20,'Med balance BR défavorable'!$A:$C,3,FALSE),"non")</f>
        <v>non</v>
      </c>
      <c r="P43" s="5" t="str">
        <f>IFERROR(VLOOKUP('Grille d''audit'!P20,'Med balance BR défavorable'!$A:$C,3,FALSE),"non")</f>
        <v>non</v>
      </c>
      <c r="Q43" s="5" t="str">
        <f>IFERROR(VLOOKUP('Grille d''audit'!Q20,'Med balance BR défavorable'!$A:$C,3,FALSE),"non")</f>
        <v>non</v>
      </c>
      <c r="R43" s="5" t="str">
        <f>IFERROR(VLOOKUP('Grille d''audit'!R20,'Med balance BR défavorable'!$A:$C,3,FALSE),"non")</f>
        <v>non</v>
      </c>
      <c r="S43" s="5" t="str">
        <f>IFERROR(VLOOKUP('Grille d''audit'!S20,'Med balance BR défavorable'!$A:$C,3,FALSE),"non")</f>
        <v>non</v>
      </c>
      <c r="T43" s="5" t="str">
        <f>IFERROR(VLOOKUP('Grille d''audit'!T20,'Med balance BR défavorable'!$A:$C,3,FALSE),"non")</f>
        <v>non</v>
      </c>
      <c r="U43" s="5" t="str">
        <f>IFERROR(VLOOKUP('Grille d''audit'!U20,'Med balance BR défavorable'!$A:$C,3,FALSE),"non")</f>
        <v>non</v>
      </c>
      <c r="V43" s="5" t="str">
        <f>IFERROR(VLOOKUP('Grille d''audit'!V20,'Med balance BR défavorable'!$A:$C,3,FALSE),"non")</f>
        <v>non</v>
      </c>
      <c r="W43" s="5" t="str">
        <f>IFERROR(VLOOKUP('Grille d''audit'!W20,'Med balance BR défavorable'!$A:$C,3,FALSE),"non")</f>
        <v>non</v>
      </c>
      <c r="X43" s="5" t="str">
        <f>IFERROR(VLOOKUP('Grille d''audit'!X20,'Med balance BR défavorable'!$A:$C,3,FALSE),"non")</f>
        <v>non</v>
      </c>
      <c r="Y43" s="5" t="str">
        <f>IFERROR(VLOOKUP('Grille d''audit'!Y20,'Med balance BR défavorable'!$A:$C,3,FALSE),"non")</f>
        <v>non</v>
      </c>
      <c r="Z43" s="5" t="str">
        <f>IFERROR(VLOOKUP('Grille d''audit'!Z20,'Med balance BR défavorable'!$A:$C,3,FALSE),"non")</f>
        <v>non</v>
      </c>
      <c r="AA43" s="5" t="str">
        <f>IFERROR(VLOOKUP('Grille d''audit'!AA20,'Med balance BR défavorable'!$A:$C,3,FALSE),"non")</f>
        <v>non</v>
      </c>
      <c r="AB43" s="5" t="str">
        <f>IFERROR(VLOOKUP('Grille d''audit'!AB20,'Med balance BR défavorable'!$A:$C,3,FALSE),"non")</f>
        <v>non</v>
      </c>
      <c r="AC43" s="5" t="str">
        <f>IFERROR(VLOOKUP('Grille d''audit'!AC20,'Med balance BR défavorable'!$A:$C,3,FALSE),"non")</f>
        <v>non</v>
      </c>
      <c r="AD43" s="5" t="str">
        <f>IFERROR(VLOOKUP('Grille d''audit'!AD20,'Med balance BR défavorable'!$A:$C,3,FALSE),"non")</f>
        <v>non</v>
      </c>
      <c r="AE43" s="5" t="str">
        <f>IFERROR(VLOOKUP('Grille d''audit'!AE20,'Med balance BR défavorable'!$A:$C,3,FALSE),"non")</f>
        <v>non</v>
      </c>
    </row>
    <row r="44" spans="1:31" x14ac:dyDescent="0.3">
      <c r="A44" s="9" t="s">
        <v>256</v>
      </c>
      <c r="B44" s="5" t="str">
        <f>IFERROR(VLOOKUP('Grille d''audit'!B21,'Med balance BR défavorable'!$A:$C,3,FALSE),"non")</f>
        <v>non</v>
      </c>
      <c r="C44" s="5" t="str">
        <f>IFERROR(VLOOKUP('Grille d''audit'!C21,'Med balance BR défavorable'!$A:$C,3,FALSE),"non")</f>
        <v>non</v>
      </c>
      <c r="D44" s="5" t="str">
        <f>IFERROR(VLOOKUP('Grille d''audit'!D21,'Med balance BR défavorable'!$A:$C,3,FALSE),"non")</f>
        <v>non</v>
      </c>
      <c r="E44" s="5" t="str">
        <f>IFERROR(VLOOKUP('Grille d''audit'!E21,'Med balance BR défavorable'!$A:$C,3,FALSE),"non")</f>
        <v>non</v>
      </c>
      <c r="F44" s="5" t="str">
        <f>IFERROR(VLOOKUP('Grille d''audit'!F21,'Med balance BR défavorable'!$A:$C,3,FALSE),"non")</f>
        <v>non</v>
      </c>
      <c r="G44" s="5" t="str">
        <f>IFERROR(VLOOKUP('Grille d''audit'!G21,'Med balance BR défavorable'!$A:$C,3,FALSE),"non")</f>
        <v>non</v>
      </c>
      <c r="H44" s="5" t="str">
        <f>IFERROR(VLOOKUP('Grille d''audit'!H21,'Med balance BR défavorable'!$A:$C,3,FALSE),"non")</f>
        <v>non</v>
      </c>
      <c r="I44" s="5" t="str">
        <f>IFERROR(VLOOKUP('Grille d''audit'!I21,'Med balance BR défavorable'!$A:$C,3,FALSE),"non")</f>
        <v>non</v>
      </c>
      <c r="J44" s="5" t="str">
        <f>IFERROR(VLOOKUP('Grille d''audit'!J21,'Med balance BR défavorable'!$A:$C,3,FALSE),"non")</f>
        <v>non</v>
      </c>
      <c r="K44" s="5" t="str">
        <f>IFERROR(VLOOKUP('Grille d''audit'!K21,'Med balance BR défavorable'!$A:$C,3,FALSE),"non")</f>
        <v>non</v>
      </c>
      <c r="L44" s="5" t="str">
        <f>IFERROR(VLOOKUP('Grille d''audit'!L21,'Med balance BR défavorable'!$A:$C,3,FALSE),"non")</f>
        <v>non</v>
      </c>
      <c r="M44" s="5" t="str">
        <f>IFERROR(VLOOKUP('Grille d''audit'!M21,'Med balance BR défavorable'!$A:$C,3,FALSE),"non")</f>
        <v>non</v>
      </c>
      <c r="N44" s="5" t="str">
        <f>IFERROR(VLOOKUP('Grille d''audit'!N21,'Med balance BR défavorable'!$A:$C,3,FALSE),"non")</f>
        <v>non</v>
      </c>
      <c r="O44" s="5" t="str">
        <f>IFERROR(VLOOKUP('Grille d''audit'!O21,'Med balance BR défavorable'!$A:$C,3,FALSE),"non")</f>
        <v>non</v>
      </c>
      <c r="P44" s="5" t="str">
        <f>IFERROR(VLOOKUP('Grille d''audit'!P21,'Med balance BR défavorable'!$A:$C,3,FALSE),"non")</f>
        <v>non</v>
      </c>
      <c r="Q44" s="5" t="str">
        <f>IFERROR(VLOOKUP('Grille d''audit'!Q21,'Med balance BR défavorable'!$A:$C,3,FALSE),"non")</f>
        <v>non</v>
      </c>
      <c r="R44" s="5" t="str">
        <f>IFERROR(VLOOKUP('Grille d''audit'!R21,'Med balance BR défavorable'!$A:$C,3,FALSE),"non")</f>
        <v>non</v>
      </c>
      <c r="S44" s="5" t="str">
        <f>IFERROR(VLOOKUP('Grille d''audit'!S21,'Med balance BR défavorable'!$A:$C,3,FALSE),"non")</f>
        <v>non</v>
      </c>
      <c r="T44" s="5" t="str">
        <f>IFERROR(VLOOKUP('Grille d''audit'!T21,'Med balance BR défavorable'!$A:$C,3,FALSE),"non")</f>
        <v>non</v>
      </c>
      <c r="U44" s="5" t="str">
        <f>IFERROR(VLOOKUP('Grille d''audit'!U21,'Med balance BR défavorable'!$A:$C,3,FALSE),"non")</f>
        <v>non</v>
      </c>
      <c r="V44" s="5" t="str">
        <f>IFERROR(VLOOKUP('Grille d''audit'!V21,'Med balance BR défavorable'!$A:$C,3,FALSE),"non")</f>
        <v>non</v>
      </c>
      <c r="W44" s="5" t="str">
        <f>IFERROR(VLOOKUP('Grille d''audit'!W21,'Med balance BR défavorable'!$A:$C,3,FALSE),"non")</f>
        <v>non</v>
      </c>
      <c r="X44" s="5" t="str">
        <f>IFERROR(VLOOKUP('Grille d''audit'!X21,'Med balance BR défavorable'!$A:$C,3,FALSE),"non")</f>
        <v>non</v>
      </c>
      <c r="Y44" s="5" t="str">
        <f>IFERROR(VLOOKUP('Grille d''audit'!Y21,'Med balance BR défavorable'!$A:$C,3,FALSE),"non")</f>
        <v>non</v>
      </c>
      <c r="Z44" s="5" t="str">
        <f>IFERROR(VLOOKUP('Grille d''audit'!Z21,'Med balance BR défavorable'!$A:$C,3,FALSE),"non")</f>
        <v>non</v>
      </c>
      <c r="AA44" s="5" t="str">
        <f>IFERROR(VLOOKUP('Grille d''audit'!AA21,'Med balance BR défavorable'!$A:$C,3,FALSE),"non")</f>
        <v>non</v>
      </c>
      <c r="AB44" s="5" t="str">
        <f>IFERROR(VLOOKUP('Grille d''audit'!AB21,'Med balance BR défavorable'!$A:$C,3,FALSE),"non")</f>
        <v>non</v>
      </c>
      <c r="AC44" s="5" t="str">
        <f>IFERROR(VLOOKUP('Grille d''audit'!AC21,'Med balance BR défavorable'!$A:$C,3,FALSE),"non")</f>
        <v>non</v>
      </c>
      <c r="AD44" s="5" t="str">
        <f>IFERROR(VLOOKUP('Grille d''audit'!AD21,'Med balance BR défavorable'!$A:$C,3,FALSE),"non")</f>
        <v>non</v>
      </c>
      <c r="AE44" s="5" t="str">
        <f>IFERROR(VLOOKUP('Grille d''audit'!AE21,'Med balance BR défavorable'!$A:$C,3,FALSE),"non")</f>
        <v>non</v>
      </c>
    </row>
    <row r="45" spans="1:31" x14ac:dyDescent="0.3">
      <c r="A45" s="9" t="s">
        <v>257</v>
      </c>
      <c r="B45" s="5" t="str">
        <f>IFERROR(VLOOKUP('Grille d''audit'!B22,'Med balance BR défavorable'!$A:$C,3,FALSE),"non")</f>
        <v>non</v>
      </c>
      <c r="C45" s="5" t="str">
        <f>IFERROR(VLOOKUP('Grille d''audit'!C22,'Med balance BR défavorable'!$A:$C,3,FALSE),"non")</f>
        <v>non</v>
      </c>
      <c r="D45" s="5" t="str">
        <f>IFERROR(VLOOKUP('Grille d''audit'!D22,'Med balance BR défavorable'!$A:$C,3,FALSE),"non")</f>
        <v>non</v>
      </c>
      <c r="E45" s="5" t="str">
        <f>IFERROR(VLOOKUP('Grille d''audit'!E22,'Med balance BR défavorable'!$A:$C,3,FALSE),"non")</f>
        <v>non</v>
      </c>
      <c r="F45" s="5" t="str">
        <f>IFERROR(VLOOKUP('Grille d''audit'!F22,'Med balance BR défavorable'!$A:$C,3,FALSE),"non")</f>
        <v>non</v>
      </c>
      <c r="G45" s="5" t="str">
        <f>IFERROR(VLOOKUP('Grille d''audit'!G22,'Med balance BR défavorable'!$A:$C,3,FALSE),"non")</f>
        <v>non</v>
      </c>
      <c r="H45" s="5" t="str">
        <f>IFERROR(VLOOKUP('Grille d''audit'!H22,'Med balance BR défavorable'!$A:$C,3,FALSE),"non")</f>
        <v>non</v>
      </c>
      <c r="I45" s="5" t="str">
        <f>IFERROR(VLOOKUP('Grille d''audit'!I22,'Med balance BR défavorable'!$A:$C,3,FALSE),"non")</f>
        <v>non</v>
      </c>
      <c r="J45" s="5" t="str">
        <f>IFERROR(VLOOKUP('Grille d''audit'!J22,'Med balance BR défavorable'!$A:$C,3,FALSE),"non")</f>
        <v>non</v>
      </c>
      <c r="K45" s="5" t="str">
        <f>IFERROR(VLOOKUP('Grille d''audit'!K22,'Med balance BR défavorable'!$A:$C,3,FALSE),"non")</f>
        <v>non</v>
      </c>
      <c r="L45" s="5" t="str">
        <f>IFERROR(VLOOKUP('Grille d''audit'!L22,'Med balance BR défavorable'!$A:$C,3,FALSE),"non")</f>
        <v>non</v>
      </c>
      <c r="M45" s="5" t="str">
        <f>IFERROR(VLOOKUP('Grille d''audit'!M22,'Med balance BR défavorable'!$A:$C,3,FALSE),"non")</f>
        <v>non</v>
      </c>
      <c r="N45" s="5" t="str">
        <f>IFERROR(VLOOKUP('Grille d''audit'!N22,'Med balance BR défavorable'!$A:$C,3,FALSE),"non")</f>
        <v>non</v>
      </c>
      <c r="O45" s="5" t="str">
        <f>IFERROR(VLOOKUP('Grille d''audit'!O22,'Med balance BR défavorable'!$A:$C,3,FALSE),"non")</f>
        <v>non</v>
      </c>
      <c r="P45" s="5" t="str">
        <f>IFERROR(VLOOKUP('Grille d''audit'!P22,'Med balance BR défavorable'!$A:$C,3,FALSE),"non")</f>
        <v>non</v>
      </c>
      <c r="Q45" s="5" t="str">
        <f>IFERROR(VLOOKUP('Grille d''audit'!Q22,'Med balance BR défavorable'!$A:$C,3,FALSE),"non")</f>
        <v>non</v>
      </c>
      <c r="R45" s="5" t="str">
        <f>IFERROR(VLOOKUP('Grille d''audit'!R22,'Med balance BR défavorable'!$A:$C,3,FALSE),"non")</f>
        <v>non</v>
      </c>
      <c r="S45" s="5" t="str">
        <f>IFERROR(VLOOKUP('Grille d''audit'!S22,'Med balance BR défavorable'!$A:$C,3,FALSE),"non")</f>
        <v>non</v>
      </c>
      <c r="T45" s="5" t="str">
        <f>IFERROR(VLOOKUP('Grille d''audit'!T22,'Med balance BR défavorable'!$A:$C,3,FALSE),"non")</f>
        <v>non</v>
      </c>
      <c r="U45" s="5" t="str">
        <f>IFERROR(VLOOKUP('Grille d''audit'!U22,'Med balance BR défavorable'!$A:$C,3,FALSE),"non")</f>
        <v>non</v>
      </c>
      <c r="V45" s="5" t="str">
        <f>IFERROR(VLOOKUP('Grille d''audit'!V22,'Med balance BR défavorable'!$A:$C,3,FALSE),"non")</f>
        <v>non</v>
      </c>
      <c r="W45" s="5" t="str">
        <f>IFERROR(VLOOKUP('Grille d''audit'!W22,'Med balance BR défavorable'!$A:$C,3,FALSE),"non")</f>
        <v>non</v>
      </c>
      <c r="X45" s="5" t="str">
        <f>IFERROR(VLOOKUP('Grille d''audit'!X22,'Med balance BR défavorable'!$A:$C,3,FALSE),"non")</f>
        <v>non</v>
      </c>
      <c r="Y45" s="5" t="str">
        <f>IFERROR(VLOOKUP('Grille d''audit'!Y22,'Med balance BR défavorable'!$A:$C,3,FALSE),"non")</f>
        <v>non</v>
      </c>
      <c r="Z45" s="5" t="str">
        <f>IFERROR(VLOOKUP('Grille d''audit'!Z22,'Med balance BR défavorable'!$A:$C,3,FALSE),"non")</f>
        <v>non</v>
      </c>
      <c r="AA45" s="5" t="str">
        <f>IFERROR(VLOOKUP('Grille d''audit'!AA22,'Med balance BR défavorable'!$A:$C,3,FALSE),"non")</f>
        <v>non</v>
      </c>
      <c r="AB45" s="5" t="str">
        <f>IFERROR(VLOOKUP('Grille d''audit'!AB22,'Med balance BR défavorable'!$A:$C,3,FALSE),"non")</f>
        <v>non</v>
      </c>
      <c r="AC45" s="5" t="str">
        <f>IFERROR(VLOOKUP('Grille d''audit'!AC22,'Med balance BR défavorable'!$A:$C,3,FALSE),"non")</f>
        <v>non</v>
      </c>
      <c r="AD45" s="5" t="str">
        <f>IFERROR(VLOOKUP('Grille d''audit'!AD22,'Med balance BR défavorable'!$A:$C,3,FALSE),"non")</f>
        <v>non</v>
      </c>
      <c r="AE45" s="5" t="str">
        <f>IFERROR(VLOOKUP('Grille d''audit'!AE22,'Med balance BR défavorable'!$A:$C,3,FALSE),"non")</f>
        <v>non</v>
      </c>
    </row>
    <row r="46" spans="1:31" x14ac:dyDescent="0.3">
      <c r="A46" s="9" t="s">
        <v>258</v>
      </c>
      <c r="B46" s="5" t="str">
        <f>IFERROR(VLOOKUP('Grille d''audit'!B23,'Med balance BR défavorable'!$A:$C,3,FALSE),"non")</f>
        <v>non</v>
      </c>
      <c r="C46" s="5" t="str">
        <f>IFERROR(VLOOKUP('Grille d''audit'!C23,'Med balance BR défavorable'!$A:$C,3,FALSE),"non")</f>
        <v>non</v>
      </c>
      <c r="D46" s="5" t="str">
        <f>IFERROR(VLOOKUP('Grille d''audit'!D23,'Med balance BR défavorable'!$A:$C,3,FALSE),"non")</f>
        <v>non</v>
      </c>
      <c r="E46" s="5" t="str">
        <f>IFERROR(VLOOKUP('Grille d''audit'!E23,'Med balance BR défavorable'!$A:$C,3,FALSE),"non")</f>
        <v>non</v>
      </c>
      <c r="F46" s="5" t="str">
        <f>IFERROR(VLOOKUP('Grille d''audit'!F23,'Med balance BR défavorable'!$A:$C,3,FALSE),"non")</f>
        <v>non</v>
      </c>
      <c r="G46" s="5" t="str">
        <f>IFERROR(VLOOKUP('Grille d''audit'!G23,'Med balance BR défavorable'!$A:$C,3,FALSE),"non")</f>
        <v>non</v>
      </c>
      <c r="H46" s="5" t="str">
        <f>IFERROR(VLOOKUP('Grille d''audit'!H23,'Med balance BR défavorable'!$A:$C,3,FALSE),"non")</f>
        <v>non</v>
      </c>
      <c r="I46" s="5" t="str">
        <f>IFERROR(VLOOKUP('Grille d''audit'!I23,'Med balance BR défavorable'!$A:$C,3,FALSE),"non")</f>
        <v>non</v>
      </c>
      <c r="J46" s="5" t="str">
        <f>IFERROR(VLOOKUP('Grille d''audit'!J23,'Med balance BR défavorable'!$A:$C,3,FALSE),"non")</f>
        <v>non</v>
      </c>
      <c r="K46" s="5" t="str">
        <f>IFERROR(VLOOKUP('Grille d''audit'!K23,'Med balance BR défavorable'!$A:$C,3,FALSE),"non")</f>
        <v>non</v>
      </c>
      <c r="L46" s="5" t="str">
        <f>IFERROR(VLOOKUP('Grille d''audit'!L23,'Med balance BR défavorable'!$A:$C,3,FALSE),"non")</f>
        <v>non</v>
      </c>
      <c r="M46" s="5" t="str">
        <f>IFERROR(VLOOKUP('Grille d''audit'!M23,'Med balance BR défavorable'!$A:$C,3,FALSE),"non")</f>
        <v>non</v>
      </c>
      <c r="N46" s="5" t="str">
        <f>IFERROR(VLOOKUP('Grille d''audit'!N23,'Med balance BR défavorable'!$A:$C,3,FALSE),"non")</f>
        <v>non</v>
      </c>
      <c r="O46" s="5" t="str">
        <f>IFERROR(VLOOKUP('Grille d''audit'!O23,'Med balance BR défavorable'!$A:$C,3,FALSE),"non")</f>
        <v>non</v>
      </c>
      <c r="P46" s="5" t="str">
        <f>IFERROR(VLOOKUP('Grille d''audit'!P23,'Med balance BR défavorable'!$A:$C,3,FALSE),"non")</f>
        <v>non</v>
      </c>
      <c r="Q46" s="5" t="str">
        <f>IFERROR(VLOOKUP('Grille d''audit'!Q23,'Med balance BR défavorable'!$A:$C,3,FALSE),"non")</f>
        <v>non</v>
      </c>
      <c r="R46" s="5" t="str">
        <f>IFERROR(VLOOKUP('Grille d''audit'!R23,'Med balance BR défavorable'!$A:$C,3,FALSE),"non")</f>
        <v>non</v>
      </c>
      <c r="S46" s="5" t="str">
        <f>IFERROR(VLOOKUP('Grille d''audit'!S23,'Med balance BR défavorable'!$A:$C,3,FALSE),"non")</f>
        <v>non</v>
      </c>
      <c r="T46" s="5" t="str">
        <f>IFERROR(VLOOKUP('Grille d''audit'!T23,'Med balance BR défavorable'!$A:$C,3,FALSE),"non")</f>
        <v>non</v>
      </c>
      <c r="U46" s="5" t="str">
        <f>IFERROR(VLOOKUP('Grille d''audit'!U23,'Med balance BR défavorable'!$A:$C,3,FALSE),"non")</f>
        <v>non</v>
      </c>
      <c r="V46" s="5" t="str">
        <f>IFERROR(VLOOKUP('Grille d''audit'!V23,'Med balance BR défavorable'!$A:$C,3,FALSE),"non")</f>
        <v>non</v>
      </c>
      <c r="W46" s="5" t="str">
        <f>IFERROR(VLOOKUP('Grille d''audit'!W23,'Med balance BR défavorable'!$A:$C,3,FALSE),"non")</f>
        <v>non</v>
      </c>
      <c r="X46" s="5" t="str">
        <f>IFERROR(VLOOKUP('Grille d''audit'!X23,'Med balance BR défavorable'!$A:$C,3,FALSE),"non")</f>
        <v>non</v>
      </c>
      <c r="Y46" s="5" t="str">
        <f>IFERROR(VLOOKUP('Grille d''audit'!Y23,'Med balance BR défavorable'!$A:$C,3,FALSE),"non")</f>
        <v>non</v>
      </c>
      <c r="Z46" s="5" t="str">
        <f>IFERROR(VLOOKUP('Grille d''audit'!Z23,'Med balance BR défavorable'!$A:$C,3,FALSE),"non")</f>
        <v>non</v>
      </c>
      <c r="AA46" s="5" t="str">
        <f>IFERROR(VLOOKUP('Grille d''audit'!AA23,'Med balance BR défavorable'!$A:$C,3,FALSE),"non")</f>
        <v>non</v>
      </c>
      <c r="AB46" s="5" t="str">
        <f>IFERROR(VLOOKUP('Grille d''audit'!AB23,'Med balance BR défavorable'!$A:$C,3,FALSE),"non")</f>
        <v>non</v>
      </c>
      <c r="AC46" s="5" t="str">
        <f>IFERROR(VLOOKUP('Grille d''audit'!AC23,'Med balance BR défavorable'!$A:$C,3,FALSE),"non")</f>
        <v>non</v>
      </c>
      <c r="AD46" s="5" t="str">
        <f>IFERROR(VLOOKUP('Grille d''audit'!AD23,'Med balance BR défavorable'!$A:$C,3,FALSE),"non")</f>
        <v>non</v>
      </c>
      <c r="AE46" s="5" t="str">
        <f>IFERROR(VLOOKUP('Grille d''audit'!AE23,'Med balance BR défavorable'!$A:$C,3,FALSE),"non")</f>
        <v>non</v>
      </c>
    </row>
    <row r="47" spans="1:31" x14ac:dyDescent="0.3">
      <c r="A47" s="10" t="s">
        <v>289</v>
      </c>
      <c r="B47" s="11">
        <f>COUNTIF(B$27:B$46,"oui")</f>
        <v>0</v>
      </c>
      <c r="C47" s="11">
        <f t="shared" ref="C47:AE47" si="1">COUNTIF(C$27:C$46,"oui")</f>
        <v>0</v>
      </c>
      <c r="D47" s="11">
        <f t="shared" si="1"/>
        <v>0</v>
      </c>
      <c r="E47" s="11">
        <f t="shared" si="1"/>
        <v>0</v>
      </c>
      <c r="F47" s="11">
        <f t="shared" si="1"/>
        <v>0</v>
      </c>
      <c r="G47" s="11">
        <f t="shared" si="1"/>
        <v>0</v>
      </c>
      <c r="H47" s="11">
        <f t="shared" si="1"/>
        <v>0</v>
      </c>
      <c r="I47" s="11">
        <f t="shared" si="1"/>
        <v>0</v>
      </c>
      <c r="J47" s="11">
        <f t="shared" si="1"/>
        <v>0</v>
      </c>
      <c r="K47" s="11">
        <f t="shared" si="1"/>
        <v>0</v>
      </c>
      <c r="L47" s="11">
        <f t="shared" si="1"/>
        <v>0</v>
      </c>
      <c r="M47" s="11">
        <f t="shared" si="1"/>
        <v>0</v>
      </c>
      <c r="N47" s="11">
        <f t="shared" si="1"/>
        <v>0</v>
      </c>
      <c r="O47" s="11">
        <f t="shared" si="1"/>
        <v>0</v>
      </c>
      <c r="P47" s="11">
        <f t="shared" si="1"/>
        <v>0</v>
      </c>
      <c r="Q47" s="11">
        <f t="shared" si="1"/>
        <v>0</v>
      </c>
      <c r="R47" s="11">
        <f t="shared" si="1"/>
        <v>0</v>
      </c>
      <c r="S47" s="11">
        <f t="shared" si="1"/>
        <v>0</v>
      </c>
      <c r="T47" s="11">
        <f t="shared" si="1"/>
        <v>0</v>
      </c>
      <c r="U47" s="11">
        <f t="shared" si="1"/>
        <v>0</v>
      </c>
      <c r="V47" s="11">
        <f t="shared" si="1"/>
        <v>0</v>
      </c>
      <c r="W47" s="11">
        <f t="shared" si="1"/>
        <v>0</v>
      </c>
      <c r="X47" s="11">
        <f t="shared" si="1"/>
        <v>0</v>
      </c>
      <c r="Y47" s="11">
        <f t="shared" si="1"/>
        <v>0</v>
      </c>
      <c r="Z47" s="11">
        <f t="shared" si="1"/>
        <v>0</v>
      </c>
      <c r="AA47" s="11">
        <f t="shared" si="1"/>
        <v>0</v>
      </c>
      <c r="AB47" s="11">
        <f t="shared" si="1"/>
        <v>0</v>
      </c>
      <c r="AC47" s="11">
        <f t="shared" si="1"/>
        <v>0</v>
      </c>
      <c r="AD47" s="11">
        <f t="shared" si="1"/>
        <v>0</v>
      </c>
      <c r="AE47" s="11">
        <f t="shared" si="1"/>
        <v>0</v>
      </c>
    </row>
    <row r="48" spans="1:31" x14ac:dyDescent="0.3">
      <c r="B48" s="6"/>
      <c r="C48" s="6"/>
    </row>
    <row r="49" spans="1:31" ht="18.75" customHeight="1" x14ac:dyDescent="0.3">
      <c r="A49" s="95" t="s">
        <v>296</v>
      </c>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row>
    <row r="50" spans="1:31" x14ac:dyDescent="0.3">
      <c r="A50" s="7"/>
      <c r="B50" s="8" t="s">
        <v>259</v>
      </c>
      <c r="C50" s="8" t="s">
        <v>260</v>
      </c>
      <c r="D50" s="8" t="s">
        <v>261</v>
      </c>
      <c r="E50" s="8" t="s">
        <v>262</v>
      </c>
      <c r="F50" s="8" t="s">
        <v>263</v>
      </c>
      <c r="G50" s="8" t="s">
        <v>264</v>
      </c>
      <c r="H50" s="8" t="s">
        <v>265</v>
      </c>
      <c r="I50" s="8" t="s">
        <v>266</v>
      </c>
      <c r="J50" s="8" t="s">
        <v>267</v>
      </c>
      <c r="K50" s="8" t="s">
        <v>268</v>
      </c>
      <c r="L50" s="8" t="s">
        <v>269</v>
      </c>
      <c r="M50" s="8" t="s">
        <v>270</v>
      </c>
      <c r="N50" s="8" t="s">
        <v>271</v>
      </c>
      <c r="O50" s="8" t="s">
        <v>272</v>
      </c>
      <c r="P50" s="8" t="s">
        <v>273</v>
      </c>
      <c r="Q50" s="8" t="s">
        <v>274</v>
      </c>
      <c r="R50" s="8" t="s">
        <v>275</v>
      </c>
      <c r="S50" s="8" t="s">
        <v>276</v>
      </c>
      <c r="T50" s="8" t="s">
        <v>277</v>
      </c>
      <c r="U50" s="8" t="s">
        <v>278</v>
      </c>
      <c r="V50" s="8" t="s">
        <v>279</v>
      </c>
      <c r="W50" s="8" t="s">
        <v>280</v>
      </c>
      <c r="X50" s="8" t="s">
        <v>281</v>
      </c>
      <c r="Y50" s="8" t="s">
        <v>282</v>
      </c>
      <c r="Z50" s="8" t="s">
        <v>283</v>
      </c>
      <c r="AA50" s="8" t="s">
        <v>284</v>
      </c>
      <c r="AB50" s="8" t="s">
        <v>285</v>
      </c>
      <c r="AC50" s="8" t="s">
        <v>286</v>
      </c>
      <c r="AD50" s="8" t="s">
        <v>287</v>
      </c>
      <c r="AE50" s="8" t="s">
        <v>288</v>
      </c>
    </row>
    <row r="51" spans="1:31" x14ac:dyDescent="0.3">
      <c r="A51" s="9" t="s">
        <v>239</v>
      </c>
      <c r="B51" s="5" t="str">
        <f>IF(B3="oui","oui",IF(B27="oui","oui","non"))</f>
        <v>non</v>
      </c>
      <c r="C51" s="5" t="str">
        <f t="shared" ref="C51:AE51" si="2">IF(C3="oui","oui",IF(C27="oui","oui","non"))</f>
        <v>non</v>
      </c>
      <c r="D51" s="5" t="str">
        <f t="shared" si="2"/>
        <v>non</v>
      </c>
      <c r="E51" s="5" t="str">
        <f t="shared" si="2"/>
        <v>non</v>
      </c>
      <c r="F51" s="5" t="str">
        <f t="shared" si="2"/>
        <v>non</v>
      </c>
      <c r="G51" s="5" t="str">
        <f t="shared" si="2"/>
        <v>non</v>
      </c>
      <c r="H51" s="5" t="str">
        <f t="shared" si="2"/>
        <v>non</v>
      </c>
      <c r="I51" s="5" t="str">
        <f t="shared" si="2"/>
        <v>non</v>
      </c>
      <c r="J51" s="5" t="str">
        <f t="shared" si="2"/>
        <v>non</v>
      </c>
      <c r="K51" s="5" t="str">
        <f t="shared" si="2"/>
        <v>non</v>
      </c>
      <c r="L51" s="5" t="str">
        <f t="shared" si="2"/>
        <v>non</v>
      </c>
      <c r="M51" s="5" t="str">
        <f t="shared" si="2"/>
        <v>non</v>
      </c>
      <c r="N51" s="5" t="str">
        <f t="shared" si="2"/>
        <v>non</v>
      </c>
      <c r="O51" s="5" t="str">
        <f t="shared" si="2"/>
        <v>non</v>
      </c>
      <c r="P51" s="5" t="str">
        <f t="shared" si="2"/>
        <v>non</v>
      </c>
      <c r="Q51" s="5" t="str">
        <f t="shared" si="2"/>
        <v>non</v>
      </c>
      <c r="R51" s="5" t="str">
        <f t="shared" si="2"/>
        <v>non</v>
      </c>
      <c r="S51" s="5" t="str">
        <f t="shared" si="2"/>
        <v>non</v>
      </c>
      <c r="T51" s="5" t="str">
        <f t="shared" si="2"/>
        <v>non</v>
      </c>
      <c r="U51" s="5" t="str">
        <f t="shared" si="2"/>
        <v>non</v>
      </c>
      <c r="V51" s="5" t="str">
        <f t="shared" si="2"/>
        <v>non</v>
      </c>
      <c r="W51" s="5" t="str">
        <f t="shared" si="2"/>
        <v>non</v>
      </c>
      <c r="X51" s="5" t="str">
        <f t="shared" si="2"/>
        <v>non</v>
      </c>
      <c r="Y51" s="5" t="str">
        <f t="shared" si="2"/>
        <v>non</v>
      </c>
      <c r="Z51" s="5" t="str">
        <f t="shared" si="2"/>
        <v>non</v>
      </c>
      <c r="AA51" s="5" t="str">
        <f t="shared" si="2"/>
        <v>non</v>
      </c>
      <c r="AB51" s="5" t="str">
        <f t="shared" si="2"/>
        <v>non</v>
      </c>
      <c r="AC51" s="5" t="str">
        <f t="shared" si="2"/>
        <v>non</v>
      </c>
      <c r="AD51" s="5" t="str">
        <f t="shared" si="2"/>
        <v>non</v>
      </c>
      <c r="AE51" s="5" t="str">
        <f t="shared" si="2"/>
        <v>non</v>
      </c>
    </row>
    <row r="52" spans="1:31" x14ac:dyDescent="0.3">
      <c r="A52" s="9" t="s">
        <v>240</v>
      </c>
      <c r="B52" s="5" t="str">
        <f t="shared" ref="B52:Q70" si="3">IF(B4="oui","oui",IF(B28="oui","oui","non"))</f>
        <v>non</v>
      </c>
      <c r="C52" s="5" t="str">
        <f t="shared" si="3"/>
        <v>non</v>
      </c>
      <c r="D52" s="5" t="str">
        <f t="shared" si="3"/>
        <v>non</v>
      </c>
      <c r="E52" s="5" t="str">
        <f t="shared" si="3"/>
        <v>non</v>
      </c>
      <c r="F52" s="5" t="str">
        <f t="shared" si="3"/>
        <v>non</v>
      </c>
      <c r="G52" s="5" t="str">
        <f t="shared" si="3"/>
        <v>non</v>
      </c>
      <c r="H52" s="5" t="str">
        <f t="shared" si="3"/>
        <v>non</v>
      </c>
      <c r="I52" s="5" t="str">
        <f t="shared" si="3"/>
        <v>non</v>
      </c>
      <c r="J52" s="5" t="str">
        <f t="shared" si="3"/>
        <v>non</v>
      </c>
      <c r="K52" s="5" t="str">
        <f t="shared" si="3"/>
        <v>non</v>
      </c>
      <c r="L52" s="5" t="str">
        <f t="shared" si="3"/>
        <v>non</v>
      </c>
      <c r="M52" s="5" t="str">
        <f t="shared" si="3"/>
        <v>non</v>
      </c>
      <c r="N52" s="5" t="str">
        <f t="shared" si="3"/>
        <v>non</v>
      </c>
      <c r="O52" s="5" t="str">
        <f t="shared" si="3"/>
        <v>non</v>
      </c>
      <c r="P52" s="5" t="str">
        <f t="shared" si="3"/>
        <v>non</v>
      </c>
      <c r="Q52" s="5" t="str">
        <f t="shared" si="3"/>
        <v>non</v>
      </c>
      <c r="R52" s="5" t="str">
        <f t="shared" ref="C52:AE61" si="4">IF(R4="oui","oui",IF(R28="oui","oui","non"))</f>
        <v>non</v>
      </c>
      <c r="S52" s="5" t="str">
        <f t="shared" si="4"/>
        <v>non</v>
      </c>
      <c r="T52" s="5" t="str">
        <f t="shared" si="4"/>
        <v>non</v>
      </c>
      <c r="U52" s="5" t="str">
        <f t="shared" si="4"/>
        <v>non</v>
      </c>
      <c r="V52" s="5" t="str">
        <f t="shared" si="4"/>
        <v>non</v>
      </c>
      <c r="W52" s="5" t="str">
        <f t="shared" si="4"/>
        <v>non</v>
      </c>
      <c r="X52" s="5" t="str">
        <f t="shared" si="4"/>
        <v>non</v>
      </c>
      <c r="Y52" s="5" t="str">
        <f t="shared" si="4"/>
        <v>non</v>
      </c>
      <c r="Z52" s="5" t="str">
        <f t="shared" si="4"/>
        <v>non</v>
      </c>
      <c r="AA52" s="5" t="str">
        <f t="shared" si="4"/>
        <v>non</v>
      </c>
      <c r="AB52" s="5" t="str">
        <f t="shared" si="4"/>
        <v>non</v>
      </c>
      <c r="AC52" s="5" t="str">
        <f t="shared" si="4"/>
        <v>non</v>
      </c>
      <c r="AD52" s="5" t="str">
        <f t="shared" si="4"/>
        <v>non</v>
      </c>
      <c r="AE52" s="5" t="str">
        <f t="shared" si="4"/>
        <v>non</v>
      </c>
    </row>
    <row r="53" spans="1:31" x14ac:dyDescent="0.3">
      <c r="A53" s="9" t="s">
        <v>241</v>
      </c>
      <c r="B53" s="5" t="str">
        <f t="shared" si="3"/>
        <v>non</v>
      </c>
      <c r="C53" s="5" t="str">
        <f t="shared" si="4"/>
        <v>non</v>
      </c>
      <c r="D53" s="5" t="str">
        <f t="shared" si="4"/>
        <v>non</v>
      </c>
      <c r="E53" s="5" t="str">
        <f t="shared" si="4"/>
        <v>non</v>
      </c>
      <c r="F53" s="5" t="str">
        <f t="shared" si="4"/>
        <v>non</v>
      </c>
      <c r="G53" s="5" t="str">
        <f t="shared" si="4"/>
        <v>non</v>
      </c>
      <c r="H53" s="5" t="str">
        <f t="shared" si="4"/>
        <v>non</v>
      </c>
      <c r="I53" s="5" t="str">
        <f t="shared" si="4"/>
        <v>non</v>
      </c>
      <c r="J53" s="5" t="str">
        <f t="shared" si="4"/>
        <v>non</v>
      </c>
      <c r="K53" s="5" t="str">
        <f t="shared" si="4"/>
        <v>non</v>
      </c>
      <c r="L53" s="5" t="str">
        <f t="shared" si="4"/>
        <v>non</v>
      </c>
      <c r="M53" s="5" t="str">
        <f t="shared" si="4"/>
        <v>non</v>
      </c>
      <c r="N53" s="5" t="str">
        <f t="shared" si="4"/>
        <v>non</v>
      </c>
      <c r="O53" s="5" t="str">
        <f t="shared" si="4"/>
        <v>non</v>
      </c>
      <c r="P53" s="5" t="str">
        <f t="shared" si="4"/>
        <v>non</v>
      </c>
      <c r="Q53" s="5" t="str">
        <f t="shared" si="4"/>
        <v>non</v>
      </c>
      <c r="R53" s="5" t="str">
        <f t="shared" si="4"/>
        <v>non</v>
      </c>
      <c r="S53" s="5" t="str">
        <f t="shared" si="4"/>
        <v>non</v>
      </c>
      <c r="T53" s="5" t="str">
        <f t="shared" si="4"/>
        <v>non</v>
      </c>
      <c r="U53" s="5" t="str">
        <f t="shared" si="4"/>
        <v>non</v>
      </c>
      <c r="V53" s="5" t="str">
        <f t="shared" si="4"/>
        <v>non</v>
      </c>
      <c r="W53" s="5" t="str">
        <f t="shared" si="4"/>
        <v>non</v>
      </c>
      <c r="X53" s="5" t="str">
        <f t="shared" si="4"/>
        <v>non</v>
      </c>
      <c r="Y53" s="5" t="str">
        <f t="shared" si="4"/>
        <v>non</v>
      </c>
      <c r="Z53" s="5" t="str">
        <f t="shared" si="4"/>
        <v>non</v>
      </c>
      <c r="AA53" s="5" t="str">
        <f t="shared" si="4"/>
        <v>non</v>
      </c>
      <c r="AB53" s="5" t="str">
        <f t="shared" si="4"/>
        <v>non</v>
      </c>
      <c r="AC53" s="5" t="str">
        <f t="shared" si="4"/>
        <v>non</v>
      </c>
      <c r="AD53" s="5" t="str">
        <f t="shared" si="4"/>
        <v>non</v>
      </c>
      <c r="AE53" s="5" t="str">
        <f t="shared" si="4"/>
        <v>non</v>
      </c>
    </row>
    <row r="54" spans="1:31" x14ac:dyDescent="0.3">
      <c r="A54" s="9" t="s">
        <v>242</v>
      </c>
      <c r="B54" s="5" t="str">
        <f t="shared" si="3"/>
        <v>non</v>
      </c>
      <c r="C54" s="5" t="str">
        <f t="shared" si="4"/>
        <v>non</v>
      </c>
      <c r="D54" s="5" t="str">
        <f t="shared" si="4"/>
        <v>non</v>
      </c>
      <c r="E54" s="5" t="str">
        <f t="shared" si="4"/>
        <v>non</v>
      </c>
      <c r="F54" s="5" t="str">
        <f t="shared" si="4"/>
        <v>non</v>
      </c>
      <c r="G54" s="5" t="str">
        <f t="shared" si="4"/>
        <v>non</v>
      </c>
      <c r="H54" s="5" t="str">
        <f t="shared" si="4"/>
        <v>non</v>
      </c>
      <c r="I54" s="5" t="str">
        <f t="shared" si="4"/>
        <v>non</v>
      </c>
      <c r="J54" s="5" t="str">
        <f t="shared" si="4"/>
        <v>non</v>
      </c>
      <c r="K54" s="5" t="str">
        <f t="shared" si="4"/>
        <v>non</v>
      </c>
      <c r="L54" s="5" t="str">
        <f t="shared" si="4"/>
        <v>non</v>
      </c>
      <c r="M54" s="5" t="str">
        <f t="shared" si="4"/>
        <v>non</v>
      </c>
      <c r="N54" s="5" t="str">
        <f t="shared" si="4"/>
        <v>non</v>
      </c>
      <c r="O54" s="5" t="str">
        <f t="shared" si="4"/>
        <v>non</v>
      </c>
      <c r="P54" s="5" t="str">
        <f t="shared" si="4"/>
        <v>non</v>
      </c>
      <c r="Q54" s="5" t="str">
        <f t="shared" si="4"/>
        <v>non</v>
      </c>
      <c r="R54" s="5" t="str">
        <f t="shared" si="4"/>
        <v>non</v>
      </c>
      <c r="S54" s="5" t="str">
        <f t="shared" si="4"/>
        <v>non</v>
      </c>
      <c r="T54" s="5" t="str">
        <f t="shared" si="4"/>
        <v>non</v>
      </c>
      <c r="U54" s="5" t="str">
        <f t="shared" si="4"/>
        <v>non</v>
      </c>
      <c r="V54" s="5" t="str">
        <f t="shared" si="4"/>
        <v>non</v>
      </c>
      <c r="W54" s="5" t="str">
        <f t="shared" si="4"/>
        <v>non</v>
      </c>
      <c r="X54" s="5" t="str">
        <f t="shared" si="4"/>
        <v>non</v>
      </c>
      <c r="Y54" s="5" t="str">
        <f t="shared" si="4"/>
        <v>non</v>
      </c>
      <c r="Z54" s="5" t="str">
        <f t="shared" si="4"/>
        <v>non</v>
      </c>
      <c r="AA54" s="5" t="str">
        <f t="shared" si="4"/>
        <v>non</v>
      </c>
      <c r="AB54" s="5" t="str">
        <f t="shared" si="4"/>
        <v>non</v>
      </c>
      <c r="AC54" s="5" t="str">
        <f t="shared" si="4"/>
        <v>non</v>
      </c>
      <c r="AD54" s="5" t="str">
        <f t="shared" si="4"/>
        <v>non</v>
      </c>
      <c r="AE54" s="5" t="str">
        <f t="shared" si="4"/>
        <v>non</v>
      </c>
    </row>
    <row r="55" spans="1:31" x14ac:dyDescent="0.3">
      <c r="A55" s="9" t="s">
        <v>243</v>
      </c>
      <c r="B55" s="5" t="str">
        <f t="shared" si="3"/>
        <v>non</v>
      </c>
      <c r="C55" s="5" t="str">
        <f t="shared" si="4"/>
        <v>non</v>
      </c>
      <c r="D55" s="5" t="str">
        <f t="shared" si="4"/>
        <v>non</v>
      </c>
      <c r="E55" s="5" t="str">
        <f t="shared" si="4"/>
        <v>non</v>
      </c>
      <c r="F55" s="5" t="str">
        <f t="shared" si="4"/>
        <v>non</v>
      </c>
      <c r="G55" s="5" t="str">
        <f t="shared" si="4"/>
        <v>non</v>
      </c>
      <c r="H55" s="5" t="str">
        <f t="shared" si="4"/>
        <v>non</v>
      </c>
      <c r="I55" s="5" t="str">
        <f t="shared" si="4"/>
        <v>non</v>
      </c>
      <c r="J55" s="5" t="str">
        <f t="shared" si="4"/>
        <v>non</v>
      </c>
      <c r="K55" s="5" t="str">
        <f t="shared" si="4"/>
        <v>non</v>
      </c>
      <c r="L55" s="5" t="str">
        <f t="shared" si="4"/>
        <v>non</v>
      </c>
      <c r="M55" s="5" t="str">
        <f t="shared" si="4"/>
        <v>non</v>
      </c>
      <c r="N55" s="5" t="str">
        <f t="shared" si="4"/>
        <v>non</v>
      </c>
      <c r="O55" s="5" t="str">
        <f t="shared" si="4"/>
        <v>non</v>
      </c>
      <c r="P55" s="5" t="str">
        <f t="shared" si="4"/>
        <v>non</v>
      </c>
      <c r="Q55" s="5" t="str">
        <f t="shared" si="4"/>
        <v>non</v>
      </c>
      <c r="R55" s="5" t="str">
        <f t="shared" si="4"/>
        <v>non</v>
      </c>
      <c r="S55" s="5" t="str">
        <f t="shared" si="4"/>
        <v>non</v>
      </c>
      <c r="T55" s="5" t="str">
        <f t="shared" si="4"/>
        <v>non</v>
      </c>
      <c r="U55" s="5" t="str">
        <f t="shared" si="4"/>
        <v>non</v>
      </c>
      <c r="V55" s="5" t="str">
        <f t="shared" si="4"/>
        <v>non</v>
      </c>
      <c r="W55" s="5" t="str">
        <f t="shared" si="4"/>
        <v>non</v>
      </c>
      <c r="X55" s="5" t="str">
        <f t="shared" si="4"/>
        <v>non</v>
      </c>
      <c r="Y55" s="5" t="str">
        <f t="shared" si="4"/>
        <v>non</v>
      </c>
      <c r="Z55" s="5" t="str">
        <f t="shared" si="4"/>
        <v>non</v>
      </c>
      <c r="AA55" s="5" t="str">
        <f t="shared" si="4"/>
        <v>non</v>
      </c>
      <c r="AB55" s="5" t="str">
        <f t="shared" si="4"/>
        <v>non</v>
      </c>
      <c r="AC55" s="5" t="str">
        <f t="shared" si="4"/>
        <v>non</v>
      </c>
      <c r="AD55" s="5" t="str">
        <f t="shared" si="4"/>
        <v>non</v>
      </c>
      <c r="AE55" s="5" t="str">
        <f t="shared" si="4"/>
        <v>non</v>
      </c>
    </row>
    <row r="56" spans="1:31" x14ac:dyDescent="0.3">
      <c r="A56" s="9" t="s">
        <v>244</v>
      </c>
      <c r="B56" s="5" t="str">
        <f t="shared" si="3"/>
        <v>non</v>
      </c>
      <c r="C56" s="5" t="str">
        <f t="shared" si="4"/>
        <v>non</v>
      </c>
      <c r="D56" s="5" t="str">
        <f t="shared" si="4"/>
        <v>non</v>
      </c>
      <c r="E56" s="5" t="str">
        <f t="shared" si="4"/>
        <v>non</v>
      </c>
      <c r="F56" s="5" t="str">
        <f t="shared" si="4"/>
        <v>non</v>
      </c>
      <c r="G56" s="5" t="str">
        <f t="shared" si="4"/>
        <v>non</v>
      </c>
      <c r="H56" s="5" t="str">
        <f t="shared" si="4"/>
        <v>non</v>
      </c>
      <c r="I56" s="5" t="str">
        <f t="shared" si="4"/>
        <v>non</v>
      </c>
      <c r="J56" s="5" t="str">
        <f t="shared" si="4"/>
        <v>non</v>
      </c>
      <c r="K56" s="5" t="str">
        <f t="shared" si="4"/>
        <v>non</v>
      </c>
      <c r="L56" s="5" t="str">
        <f t="shared" si="4"/>
        <v>non</v>
      </c>
      <c r="M56" s="5" t="str">
        <f t="shared" si="4"/>
        <v>non</v>
      </c>
      <c r="N56" s="5" t="str">
        <f t="shared" si="4"/>
        <v>non</v>
      </c>
      <c r="O56" s="5" t="str">
        <f t="shared" si="4"/>
        <v>non</v>
      </c>
      <c r="P56" s="5" t="str">
        <f t="shared" si="4"/>
        <v>non</v>
      </c>
      <c r="Q56" s="5" t="str">
        <f t="shared" si="4"/>
        <v>non</v>
      </c>
      <c r="R56" s="5" t="str">
        <f t="shared" si="4"/>
        <v>non</v>
      </c>
      <c r="S56" s="5" t="str">
        <f t="shared" si="4"/>
        <v>non</v>
      </c>
      <c r="T56" s="5" t="str">
        <f t="shared" si="4"/>
        <v>non</v>
      </c>
      <c r="U56" s="5" t="str">
        <f t="shared" si="4"/>
        <v>non</v>
      </c>
      <c r="V56" s="5" t="str">
        <f t="shared" si="4"/>
        <v>non</v>
      </c>
      <c r="W56" s="5" t="str">
        <f t="shared" si="4"/>
        <v>non</v>
      </c>
      <c r="X56" s="5" t="str">
        <f t="shared" si="4"/>
        <v>non</v>
      </c>
      <c r="Y56" s="5" t="str">
        <f t="shared" si="4"/>
        <v>non</v>
      </c>
      <c r="Z56" s="5" t="str">
        <f t="shared" si="4"/>
        <v>non</v>
      </c>
      <c r="AA56" s="5" t="str">
        <f t="shared" si="4"/>
        <v>non</v>
      </c>
      <c r="AB56" s="5" t="str">
        <f t="shared" si="4"/>
        <v>non</v>
      </c>
      <c r="AC56" s="5" t="str">
        <f t="shared" si="4"/>
        <v>non</v>
      </c>
      <c r="AD56" s="5" t="str">
        <f t="shared" si="4"/>
        <v>non</v>
      </c>
      <c r="AE56" s="5" t="str">
        <f t="shared" si="4"/>
        <v>non</v>
      </c>
    </row>
    <row r="57" spans="1:31" x14ac:dyDescent="0.3">
      <c r="A57" s="9" t="s">
        <v>245</v>
      </c>
      <c r="B57" s="5" t="str">
        <f t="shared" si="3"/>
        <v>non</v>
      </c>
      <c r="C57" s="5" t="str">
        <f t="shared" si="4"/>
        <v>non</v>
      </c>
      <c r="D57" s="5" t="str">
        <f t="shared" si="4"/>
        <v>non</v>
      </c>
      <c r="E57" s="5" t="str">
        <f t="shared" si="4"/>
        <v>non</v>
      </c>
      <c r="F57" s="5" t="str">
        <f t="shared" si="4"/>
        <v>non</v>
      </c>
      <c r="G57" s="5" t="str">
        <f t="shared" si="4"/>
        <v>non</v>
      </c>
      <c r="H57" s="5" t="str">
        <f t="shared" si="4"/>
        <v>non</v>
      </c>
      <c r="I57" s="5" t="str">
        <f t="shared" si="4"/>
        <v>non</v>
      </c>
      <c r="J57" s="5" t="str">
        <f t="shared" si="4"/>
        <v>non</v>
      </c>
      <c r="K57" s="5" t="str">
        <f t="shared" si="4"/>
        <v>non</v>
      </c>
      <c r="L57" s="5" t="str">
        <f t="shared" si="4"/>
        <v>non</v>
      </c>
      <c r="M57" s="5" t="str">
        <f t="shared" si="4"/>
        <v>non</v>
      </c>
      <c r="N57" s="5" t="str">
        <f t="shared" si="4"/>
        <v>non</v>
      </c>
      <c r="O57" s="5" t="str">
        <f t="shared" si="4"/>
        <v>non</v>
      </c>
      <c r="P57" s="5" t="str">
        <f t="shared" si="4"/>
        <v>non</v>
      </c>
      <c r="Q57" s="5" t="str">
        <f t="shared" si="4"/>
        <v>non</v>
      </c>
      <c r="R57" s="5" t="str">
        <f t="shared" si="4"/>
        <v>non</v>
      </c>
      <c r="S57" s="5" t="str">
        <f t="shared" si="4"/>
        <v>non</v>
      </c>
      <c r="T57" s="5" t="str">
        <f t="shared" si="4"/>
        <v>non</v>
      </c>
      <c r="U57" s="5" t="str">
        <f t="shared" si="4"/>
        <v>non</v>
      </c>
      <c r="V57" s="5" t="str">
        <f t="shared" si="4"/>
        <v>non</v>
      </c>
      <c r="W57" s="5" t="str">
        <f t="shared" si="4"/>
        <v>non</v>
      </c>
      <c r="X57" s="5" t="str">
        <f t="shared" si="4"/>
        <v>non</v>
      </c>
      <c r="Y57" s="5" t="str">
        <f t="shared" si="4"/>
        <v>non</v>
      </c>
      <c r="Z57" s="5" t="str">
        <f t="shared" si="4"/>
        <v>non</v>
      </c>
      <c r="AA57" s="5" t="str">
        <f t="shared" si="4"/>
        <v>non</v>
      </c>
      <c r="AB57" s="5" t="str">
        <f t="shared" si="4"/>
        <v>non</v>
      </c>
      <c r="AC57" s="5" t="str">
        <f t="shared" si="4"/>
        <v>non</v>
      </c>
      <c r="AD57" s="5" t="str">
        <f t="shared" si="4"/>
        <v>non</v>
      </c>
      <c r="AE57" s="5" t="str">
        <f t="shared" si="4"/>
        <v>non</v>
      </c>
    </row>
    <row r="58" spans="1:31" x14ac:dyDescent="0.3">
      <c r="A58" s="9" t="s">
        <v>246</v>
      </c>
      <c r="B58" s="5" t="str">
        <f t="shared" si="3"/>
        <v>non</v>
      </c>
      <c r="C58" s="5" t="str">
        <f t="shared" si="4"/>
        <v>non</v>
      </c>
      <c r="D58" s="5" t="str">
        <f t="shared" si="4"/>
        <v>non</v>
      </c>
      <c r="E58" s="5" t="str">
        <f t="shared" si="4"/>
        <v>non</v>
      </c>
      <c r="F58" s="5" t="str">
        <f t="shared" si="4"/>
        <v>non</v>
      </c>
      <c r="G58" s="5" t="str">
        <f t="shared" si="4"/>
        <v>non</v>
      </c>
      <c r="H58" s="5" t="str">
        <f t="shared" si="4"/>
        <v>non</v>
      </c>
      <c r="I58" s="5" t="str">
        <f t="shared" si="4"/>
        <v>non</v>
      </c>
      <c r="J58" s="5" t="str">
        <f t="shared" si="4"/>
        <v>non</v>
      </c>
      <c r="K58" s="5" t="str">
        <f t="shared" si="4"/>
        <v>non</v>
      </c>
      <c r="L58" s="5" t="str">
        <f t="shared" si="4"/>
        <v>non</v>
      </c>
      <c r="M58" s="5" t="str">
        <f t="shared" si="4"/>
        <v>non</v>
      </c>
      <c r="N58" s="5" t="str">
        <f t="shared" si="4"/>
        <v>non</v>
      </c>
      <c r="O58" s="5" t="str">
        <f t="shared" si="4"/>
        <v>non</v>
      </c>
      <c r="P58" s="5" t="str">
        <f t="shared" si="4"/>
        <v>non</v>
      </c>
      <c r="Q58" s="5" t="str">
        <f t="shared" si="4"/>
        <v>non</v>
      </c>
      <c r="R58" s="5" t="str">
        <f t="shared" si="4"/>
        <v>non</v>
      </c>
      <c r="S58" s="5" t="str">
        <f t="shared" si="4"/>
        <v>non</v>
      </c>
      <c r="T58" s="5" t="str">
        <f t="shared" si="4"/>
        <v>non</v>
      </c>
      <c r="U58" s="5" t="str">
        <f t="shared" si="4"/>
        <v>non</v>
      </c>
      <c r="V58" s="5" t="str">
        <f t="shared" si="4"/>
        <v>non</v>
      </c>
      <c r="W58" s="5" t="str">
        <f t="shared" si="4"/>
        <v>non</v>
      </c>
      <c r="X58" s="5" t="str">
        <f t="shared" si="4"/>
        <v>non</v>
      </c>
      <c r="Y58" s="5" t="str">
        <f t="shared" si="4"/>
        <v>non</v>
      </c>
      <c r="Z58" s="5" t="str">
        <f t="shared" si="4"/>
        <v>non</v>
      </c>
      <c r="AA58" s="5" t="str">
        <f t="shared" si="4"/>
        <v>non</v>
      </c>
      <c r="AB58" s="5" t="str">
        <f t="shared" si="4"/>
        <v>non</v>
      </c>
      <c r="AC58" s="5" t="str">
        <f t="shared" si="4"/>
        <v>non</v>
      </c>
      <c r="AD58" s="5" t="str">
        <f t="shared" si="4"/>
        <v>non</v>
      </c>
      <c r="AE58" s="5" t="str">
        <f t="shared" si="4"/>
        <v>non</v>
      </c>
    </row>
    <row r="59" spans="1:31" x14ac:dyDescent="0.3">
      <c r="A59" s="9" t="s">
        <v>247</v>
      </c>
      <c r="B59" s="5" t="str">
        <f t="shared" si="3"/>
        <v>non</v>
      </c>
      <c r="C59" s="5" t="str">
        <f t="shared" si="4"/>
        <v>non</v>
      </c>
      <c r="D59" s="5" t="str">
        <f t="shared" si="4"/>
        <v>non</v>
      </c>
      <c r="E59" s="5" t="str">
        <f t="shared" si="4"/>
        <v>non</v>
      </c>
      <c r="F59" s="5" t="str">
        <f t="shared" si="4"/>
        <v>non</v>
      </c>
      <c r="G59" s="5" t="str">
        <f t="shared" si="4"/>
        <v>non</v>
      </c>
      <c r="H59" s="5" t="str">
        <f t="shared" si="4"/>
        <v>non</v>
      </c>
      <c r="I59" s="5" t="str">
        <f t="shared" si="4"/>
        <v>non</v>
      </c>
      <c r="J59" s="5" t="str">
        <f t="shared" si="4"/>
        <v>non</v>
      </c>
      <c r="K59" s="5" t="str">
        <f t="shared" si="4"/>
        <v>non</v>
      </c>
      <c r="L59" s="5" t="str">
        <f t="shared" si="4"/>
        <v>non</v>
      </c>
      <c r="M59" s="5" t="str">
        <f t="shared" si="4"/>
        <v>non</v>
      </c>
      <c r="N59" s="5" t="str">
        <f t="shared" si="4"/>
        <v>non</v>
      </c>
      <c r="O59" s="5" t="str">
        <f t="shared" si="4"/>
        <v>non</v>
      </c>
      <c r="P59" s="5" t="str">
        <f t="shared" si="4"/>
        <v>non</v>
      </c>
      <c r="Q59" s="5" t="str">
        <f t="shared" si="4"/>
        <v>non</v>
      </c>
      <c r="R59" s="5" t="str">
        <f t="shared" si="4"/>
        <v>non</v>
      </c>
      <c r="S59" s="5" t="str">
        <f t="shared" si="4"/>
        <v>non</v>
      </c>
      <c r="T59" s="5" t="str">
        <f t="shared" si="4"/>
        <v>non</v>
      </c>
      <c r="U59" s="5" t="str">
        <f t="shared" si="4"/>
        <v>non</v>
      </c>
      <c r="V59" s="5" t="str">
        <f t="shared" si="4"/>
        <v>non</v>
      </c>
      <c r="W59" s="5" t="str">
        <f t="shared" si="4"/>
        <v>non</v>
      </c>
      <c r="X59" s="5" t="str">
        <f t="shared" si="4"/>
        <v>non</v>
      </c>
      <c r="Y59" s="5" t="str">
        <f t="shared" si="4"/>
        <v>non</v>
      </c>
      <c r="Z59" s="5" t="str">
        <f t="shared" si="4"/>
        <v>non</v>
      </c>
      <c r="AA59" s="5" t="str">
        <f t="shared" si="4"/>
        <v>non</v>
      </c>
      <c r="AB59" s="5" t="str">
        <f t="shared" si="4"/>
        <v>non</v>
      </c>
      <c r="AC59" s="5" t="str">
        <f t="shared" si="4"/>
        <v>non</v>
      </c>
      <c r="AD59" s="5" t="str">
        <f t="shared" si="4"/>
        <v>non</v>
      </c>
      <c r="AE59" s="5" t="str">
        <f t="shared" si="4"/>
        <v>non</v>
      </c>
    </row>
    <row r="60" spans="1:31" x14ac:dyDescent="0.3">
      <c r="A60" s="9" t="s">
        <v>248</v>
      </c>
      <c r="B60" s="5" t="str">
        <f t="shared" si="3"/>
        <v>non</v>
      </c>
      <c r="C60" s="5" t="str">
        <f t="shared" si="4"/>
        <v>non</v>
      </c>
      <c r="D60" s="5" t="str">
        <f t="shared" si="4"/>
        <v>non</v>
      </c>
      <c r="E60" s="5" t="str">
        <f t="shared" si="4"/>
        <v>non</v>
      </c>
      <c r="F60" s="5" t="str">
        <f t="shared" si="4"/>
        <v>non</v>
      </c>
      <c r="G60" s="5" t="str">
        <f t="shared" si="4"/>
        <v>non</v>
      </c>
      <c r="H60" s="5" t="str">
        <f t="shared" si="4"/>
        <v>non</v>
      </c>
      <c r="I60" s="5" t="str">
        <f t="shared" si="4"/>
        <v>non</v>
      </c>
      <c r="J60" s="5" t="str">
        <f t="shared" si="4"/>
        <v>non</v>
      </c>
      <c r="K60" s="5" t="str">
        <f t="shared" si="4"/>
        <v>non</v>
      </c>
      <c r="L60" s="5" t="str">
        <f t="shared" si="4"/>
        <v>non</v>
      </c>
      <c r="M60" s="5" t="str">
        <f t="shared" si="4"/>
        <v>non</v>
      </c>
      <c r="N60" s="5" t="str">
        <f t="shared" si="4"/>
        <v>non</v>
      </c>
      <c r="O60" s="5" t="str">
        <f t="shared" si="4"/>
        <v>non</v>
      </c>
      <c r="P60" s="5" t="str">
        <f t="shared" si="4"/>
        <v>non</v>
      </c>
      <c r="Q60" s="5" t="str">
        <f t="shared" si="4"/>
        <v>non</v>
      </c>
      <c r="R60" s="5" t="str">
        <f t="shared" si="4"/>
        <v>non</v>
      </c>
      <c r="S60" s="5" t="str">
        <f t="shared" si="4"/>
        <v>non</v>
      </c>
      <c r="T60" s="5" t="str">
        <f t="shared" si="4"/>
        <v>non</v>
      </c>
      <c r="U60" s="5" t="str">
        <f t="shared" si="4"/>
        <v>non</v>
      </c>
      <c r="V60" s="5" t="str">
        <f t="shared" si="4"/>
        <v>non</v>
      </c>
      <c r="W60" s="5" t="str">
        <f t="shared" si="4"/>
        <v>non</v>
      </c>
      <c r="X60" s="5" t="str">
        <f t="shared" si="4"/>
        <v>non</v>
      </c>
      <c r="Y60" s="5" t="str">
        <f t="shared" si="4"/>
        <v>non</v>
      </c>
      <c r="Z60" s="5" t="str">
        <f t="shared" si="4"/>
        <v>non</v>
      </c>
      <c r="AA60" s="5" t="str">
        <f t="shared" si="4"/>
        <v>non</v>
      </c>
      <c r="AB60" s="5" t="str">
        <f t="shared" si="4"/>
        <v>non</v>
      </c>
      <c r="AC60" s="5" t="str">
        <f t="shared" si="4"/>
        <v>non</v>
      </c>
      <c r="AD60" s="5" t="str">
        <f t="shared" si="4"/>
        <v>non</v>
      </c>
      <c r="AE60" s="5" t="str">
        <f t="shared" si="4"/>
        <v>non</v>
      </c>
    </row>
    <row r="61" spans="1:31" x14ac:dyDescent="0.3">
      <c r="A61" s="9" t="s">
        <v>249</v>
      </c>
      <c r="B61" s="5" t="str">
        <f t="shared" si="3"/>
        <v>non</v>
      </c>
      <c r="C61" s="5" t="str">
        <f t="shared" si="4"/>
        <v>non</v>
      </c>
      <c r="D61" s="5" t="str">
        <f t="shared" si="4"/>
        <v>non</v>
      </c>
      <c r="E61" s="5" t="str">
        <f t="shared" si="4"/>
        <v>non</v>
      </c>
      <c r="F61" s="5" t="str">
        <f t="shared" si="4"/>
        <v>non</v>
      </c>
      <c r="G61" s="5" t="str">
        <f t="shared" si="4"/>
        <v>non</v>
      </c>
      <c r="H61" s="5" t="str">
        <f t="shared" si="4"/>
        <v>non</v>
      </c>
      <c r="I61" s="5" t="str">
        <f t="shared" si="4"/>
        <v>non</v>
      </c>
      <c r="J61" s="5" t="str">
        <f t="shared" si="4"/>
        <v>non</v>
      </c>
      <c r="K61" s="5" t="str">
        <f t="shared" si="4"/>
        <v>non</v>
      </c>
      <c r="L61" s="5" t="str">
        <f t="shared" ref="C61:AE70" si="5">IF(L13="oui","oui",IF(L37="oui","oui","non"))</f>
        <v>non</v>
      </c>
      <c r="M61" s="5" t="str">
        <f t="shared" si="5"/>
        <v>non</v>
      </c>
      <c r="N61" s="5" t="str">
        <f t="shared" si="5"/>
        <v>non</v>
      </c>
      <c r="O61" s="5" t="str">
        <f t="shared" si="5"/>
        <v>non</v>
      </c>
      <c r="P61" s="5" t="str">
        <f t="shared" si="5"/>
        <v>non</v>
      </c>
      <c r="Q61" s="5" t="str">
        <f t="shared" si="5"/>
        <v>non</v>
      </c>
      <c r="R61" s="5" t="str">
        <f t="shared" si="5"/>
        <v>non</v>
      </c>
      <c r="S61" s="5" t="str">
        <f t="shared" si="5"/>
        <v>non</v>
      </c>
      <c r="T61" s="5" t="str">
        <f t="shared" si="5"/>
        <v>non</v>
      </c>
      <c r="U61" s="5" t="str">
        <f t="shared" si="5"/>
        <v>non</v>
      </c>
      <c r="V61" s="5" t="str">
        <f t="shared" si="5"/>
        <v>non</v>
      </c>
      <c r="W61" s="5" t="str">
        <f t="shared" si="5"/>
        <v>non</v>
      </c>
      <c r="X61" s="5" t="str">
        <f t="shared" si="5"/>
        <v>non</v>
      </c>
      <c r="Y61" s="5" t="str">
        <f t="shared" si="5"/>
        <v>non</v>
      </c>
      <c r="Z61" s="5" t="str">
        <f t="shared" si="5"/>
        <v>non</v>
      </c>
      <c r="AA61" s="5" t="str">
        <f t="shared" si="5"/>
        <v>non</v>
      </c>
      <c r="AB61" s="5" t="str">
        <f t="shared" si="5"/>
        <v>non</v>
      </c>
      <c r="AC61" s="5" t="str">
        <f t="shared" si="5"/>
        <v>non</v>
      </c>
      <c r="AD61" s="5" t="str">
        <f t="shared" si="5"/>
        <v>non</v>
      </c>
      <c r="AE61" s="5" t="str">
        <f t="shared" si="5"/>
        <v>non</v>
      </c>
    </row>
    <row r="62" spans="1:31" x14ac:dyDescent="0.3">
      <c r="A62" s="9" t="s">
        <v>250</v>
      </c>
      <c r="B62" s="5" t="str">
        <f t="shared" si="3"/>
        <v>non</v>
      </c>
      <c r="C62" s="5" t="str">
        <f t="shared" si="5"/>
        <v>non</v>
      </c>
      <c r="D62" s="5" t="str">
        <f t="shared" si="5"/>
        <v>non</v>
      </c>
      <c r="E62" s="5" t="str">
        <f t="shared" si="5"/>
        <v>non</v>
      </c>
      <c r="F62" s="5" t="str">
        <f t="shared" si="5"/>
        <v>non</v>
      </c>
      <c r="G62" s="5" t="str">
        <f t="shared" si="5"/>
        <v>non</v>
      </c>
      <c r="H62" s="5" t="str">
        <f t="shared" si="5"/>
        <v>non</v>
      </c>
      <c r="I62" s="5" t="str">
        <f t="shared" si="5"/>
        <v>non</v>
      </c>
      <c r="J62" s="5" t="str">
        <f t="shared" si="5"/>
        <v>non</v>
      </c>
      <c r="K62" s="5" t="str">
        <f t="shared" si="5"/>
        <v>non</v>
      </c>
      <c r="L62" s="5" t="str">
        <f t="shared" si="5"/>
        <v>non</v>
      </c>
      <c r="M62" s="5" t="str">
        <f t="shared" si="5"/>
        <v>non</v>
      </c>
      <c r="N62" s="5" t="str">
        <f t="shared" si="5"/>
        <v>non</v>
      </c>
      <c r="O62" s="5" t="str">
        <f t="shared" si="5"/>
        <v>non</v>
      </c>
      <c r="P62" s="5" t="str">
        <f t="shared" si="5"/>
        <v>non</v>
      </c>
      <c r="Q62" s="5" t="str">
        <f t="shared" si="5"/>
        <v>non</v>
      </c>
      <c r="R62" s="5" t="str">
        <f t="shared" si="5"/>
        <v>non</v>
      </c>
      <c r="S62" s="5" t="str">
        <f t="shared" si="5"/>
        <v>non</v>
      </c>
      <c r="T62" s="5" t="str">
        <f t="shared" si="5"/>
        <v>non</v>
      </c>
      <c r="U62" s="5" t="str">
        <f t="shared" si="5"/>
        <v>non</v>
      </c>
      <c r="V62" s="5" t="str">
        <f t="shared" si="5"/>
        <v>non</v>
      </c>
      <c r="W62" s="5" t="str">
        <f t="shared" si="5"/>
        <v>non</v>
      </c>
      <c r="X62" s="5" t="str">
        <f t="shared" si="5"/>
        <v>non</v>
      </c>
      <c r="Y62" s="5" t="str">
        <f t="shared" si="5"/>
        <v>non</v>
      </c>
      <c r="Z62" s="5" t="str">
        <f t="shared" si="5"/>
        <v>non</v>
      </c>
      <c r="AA62" s="5" t="str">
        <f t="shared" si="5"/>
        <v>non</v>
      </c>
      <c r="AB62" s="5" t="str">
        <f t="shared" si="5"/>
        <v>non</v>
      </c>
      <c r="AC62" s="5" t="str">
        <f t="shared" si="5"/>
        <v>non</v>
      </c>
      <c r="AD62" s="5" t="str">
        <f t="shared" si="5"/>
        <v>non</v>
      </c>
      <c r="AE62" s="5" t="str">
        <f t="shared" si="5"/>
        <v>non</v>
      </c>
    </row>
    <row r="63" spans="1:31" x14ac:dyDescent="0.3">
      <c r="A63" s="9" t="s">
        <v>251</v>
      </c>
      <c r="B63" s="5" t="str">
        <f t="shared" si="3"/>
        <v>non</v>
      </c>
      <c r="C63" s="5" t="str">
        <f t="shared" si="5"/>
        <v>non</v>
      </c>
      <c r="D63" s="5" t="str">
        <f t="shared" si="5"/>
        <v>non</v>
      </c>
      <c r="E63" s="5" t="str">
        <f t="shared" si="5"/>
        <v>non</v>
      </c>
      <c r="F63" s="5" t="str">
        <f t="shared" si="5"/>
        <v>non</v>
      </c>
      <c r="G63" s="5" t="str">
        <f t="shared" si="5"/>
        <v>non</v>
      </c>
      <c r="H63" s="5" t="str">
        <f t="shared" si="5"/>
        <v>non</v>
      </c>
      <c r="I63" s="5" t="str">
        <f t="shared" si="5"/>
        <v>non</v>
      </c>
      <c r="J63" s="5" t="str">
        <f t="shared" si="5"/>
        <v>non</v>
      </c>
      <c r="K63" s="5" t="str">
        <f t="shared" si="5"/>
        <v>non</v>
      </c>
      <c r="L63" s="5" t="str">
        <f t="shared" si="5"/>
        <v>non</v>
      </c>
      <c r="M63" s="5" t="str">
        <f t="shared" si="5"/>
        <v>non</v>
      </c>
      <c r="N63" s="5" t="str">
        <f t="shared" si="5"/>
        <v>non</v>
      </c>
      <c r="O63" s="5" t="str">
        <f t="shared" si="5"/>
        <v>non</v>
      </c>
      <c r="P63" s="5" t="str">
        <f t="shared" si="5"/>
        <v>non</v>
      </c>
      <c r="Q63" s="5" t="str">
        <f t="shared" si="5"/>
        <v>non</v>
      </c>
      <c r="R63" s="5" t="str">
        <f t="shared" si="5"/>
        <v>non</v>
      </c>
      <c r="S63" s="5" t="str">
        <f t="shared" si="5"/>
        <v>non</v>
      </c>
      <c r="T63" s="5" t="str">
        <f t="shared" si="5"/>
        <v>non</v>
      </c>
      <c r="U63" s="5" t="str">
        <f t="shared" si="5"/>
        <v>non</v>
      </c>
      <c r="V63" s="5" t="str">
        <f t="shared" si="5"/>
        <v>non</v>
      </c>
      <c r="W63" s="5" t="str">
        <f t="shared" si="5"/>
        <v>non</v>
      </c>
      <c r="X63" s="5" t="str">
        <f t="shared" si="5"/>
        <v>non</v>
      </c>
      <c r="Y63" s="5" t="str">
        <f t="shared" si="5"/>
        <v>non</v>
      </c>
      <c r="Z63" s="5" t="str">
        <f t="shared" si="5"/>
        <v>non</v>
      </c>
      <c r="AA63" s="5" t="str">
        <f t="shared" si="5"/>
        <v>non</v>
      </c>
      <c r="AB63" s="5" t="str">
        <f t="shared" si="5"/>
        <v>non</v>
      </c>
      <c r="AC63" s="5" t="str">
        <f t="shared" si="5"/>
        <v>non</v>
      </c>
      <c r="AD63" s="5" t="str">
        <f t="shared" si="5"/>
        <v>non</v>
      </c>
      <c r="AE63" s="5" t="str">
        <f t="shared" si="5"/>
        <v>non</v>
      </c>
    </row>
    <row r="64" spans="1:31" x14ac:dyDescent="0.3">
      <c r="A64" s="9" t="s">
        <v>252</v>
      </c>
      <c r="B64" s="5" t="str">
        <f t="shared" si="3"/>
        <v>non</v>
      </c>
      <c r="C64" s="5" t="str">
        <f t="shared" si="5"/>
        <v>non</v>
      </c>
      <c r="D64" s="5" t="str">
        <f t="shared" si="5"/>
        <v>non</v>
      </c>
      <c r="E64" s="5" t="str">
        <f t="shared" si="5"/>
        <v>non</v>
      </c>
      <c r="F64" s="5" t="str">
        <f t="shared" si="5"/>
        <v>non</v>
      </c>
      <c r="G64" s="5" t="str">
        <f t="shared" si="5"/>
        <v>non</v>
      </c>
      <c r="H64" s="5" t="str">
        <f t="shared" si="5"/>
        <v>non</v>
      </c>
      <c r="I64" s="5" t="str">
        <f t="shared" si="5"/>
        <v>non</v>
      </c>
      <c r="J64" s="5" t="str">
        <f t="shared" si="5"/>
        <v>non</v>
      </c>
      <c r="K64" s="5" t="str">
        <f t="shared" si="5"/>
        <v>non</v>
      </c>
      <c r="L64" s="5" t="str">
        <f t="shared" si="5"/>
        <v>non</v>
      </c>
      <c r="M64" s="5" t="str">
        <f t="shared" si="5"/>
        <v>non</v>
      </c>
      <c r="N64" s="5" t="str">
        <f t="shared" si="5"/>
        <v>non</v>
      </c>
      <c r="O64" s="5" t="str">
        <f t="shared" si="5"/>
        <v>non</v>
      </c>
      <c r="P64" s="5" t="str">
        <f t="shared" si="5"/>
        <v>non</v>
      </c>
      <c r="Q64" s="5" t="str">
        <f t="shared" si="5"/>
        <v>non</v>
      </c>
      <c r="R64" s="5" t="str">
        <f t="shared" si="5"/>
        <v>non</v>
      </c>
      <c r="S64" s="5" t="str">
        <f t="shared" si="5"/>
        <v>non</v>
      </c>
      <c r="T64" s="5" t="str">
        <f t="shared" si="5"/>
        <v>non</v>
      </c>
      <c r="U64" s="5" t="str">
        <f t="shared" si="5"/>
        <v>non</v>
      </c>
      <c r="V64" s="5" t="str">
        <f t="shared" si="5"/>
        <v>non</v>
      </c>
      <c r="W64" s="5" t="str">
        <f t="shared" si="5"/>
        <v>non</v>
      </c>
      <c r="X64" s="5" t="str">
        <f t="shared" si="5"/>
        <v>non</v>
      </c>
      <c r="Y64" s="5" t="str">
        <f t="shared" si="5"/>
        <v>non</v>
      </c>
      <c r="Z64" s="5" t="str">
        <f t="shared" si="5"/>
        <v>non</v>
      </c>
      <c r="AA64" s="5" t="str">
        <f t="shared" si="5"/>
        <v>non</v>
      </c>
      <c r="AB64" s="5" t="str">
        <f t="shared" si="5"/>
        <v>non</v>
      </c>
      <c r="AC64" s="5" t="str">
        <f t="shared" si="5"/>
        <v>non</v>
      </c>
      <c r="AD64" s="5" t="str">
        <f t="shared" si="5"/>
        <v>non</v>
      </c>
      <c r="AE64" s="5" t="str">
        <f t="shared" si="5"/>
        <v>non</v>
      </c>
    </row>
    <row r="65" spans="1:31" x14ac:dyDescent="0.3">
      <c r="A65" s="9" t="s">
        <v>253</v>
      </c>
      <c r="B65" s="5" t="str">
        <f t="shared" si="3"/>
        <v>non</v>
      </c>
      <c r="C65" s="5" t="str">
        <f t="shared" si="5"/>
        <v>non</v>
      </c>
      <c r="D65" s="5" t="str">
        <f t="shared" si="5"/>
        <v>non</v>
      </c>
      <c r="E65" s="5" t="str">
        <f t="shared" si="5"/>
        <v>non</v>
      </c>
      <c r="F65" s="5" t="str">
        <f t="shared" si="5"/>
        <v>non</v>
      </c>
      <c r="G65" s="5" t="str">
        <f t="shared" si="5"/>
        <v>non</v>
      </c>
      <c r="H65" s="5" t="str">
        <f t="shared" si="5"/>
        <v>non</v>
      </c>
      <c r="I65" s="5" t="str">
        <f t="shared" si="5"/>
        <v>non</v>
      </c>
      <c r="J65" s="5" t="str">
        <f t="shared" si="5"/>
        <v>non</v>
      </c>
      <c r="K65" s="5" t="str">
        <f t="shared" si="5"/>
        <v>non</v>
      </c>
      <c r="L65" s="5" t="str">
        <f t="shared" si="5"/>
        <v>non</v>
      </c>
      <c r="M65" s="5" t="str">
        <f t="shared" si="5"/>
        <v>non</v>
      </c>
      <c r="N65" s="5" t="str">
        <f t="shared" si="5"/>
        <v>non</v>
      </c>
      <c r="O65" s="5" t="str">
        <f t="shared" si="5"/>
        <v>non</v>
      </c>
      <c r="P65" s="5" t="str">
        <f t="shared" si="5"/>
        <v>non</v>
      </c>
      <c r="Q65" s="5" t="str">
        <f t="shared" si="5"/>
        <v>non</v>
      </c>
      <c r="R65" s="5" t="str">
        <f t="shared" si="5"/>
        <v>non</v>
      </c>
      <c r="S65" s="5" t="str">
        <f t="shared" si="5"/>
        <v>non</v>
      </c>
      <c r="T65" s="5" t="str">
        <f t="shared" si="5"/>
        <v>non</v>
      </c>
      <c r="U65" s="5" t="str">
        <f t="shared" si="5"/>
        <v>non</v>
      </c>
      <c r="V65" s="5" t="str">
        <f t="shared" si="5"/>
        <v>non</v>
      </c>
      <c r="W65" s="5" t="str">
        <f t="shared" si="5"/>
        <v>non</v>
      </c>
      <c r="X65" s="5" t="str">
        <f t="shared" si="5"/>
        <v>non</v>
      </c>
      <c r="Y65" s="5" t="str">
        <f t="shared" si="5"/>
        <v>non</v>
      </c>
      <c r="Z65" s="5" t="str">
        <f t="shared" si="5"/>
        <v>non</v>
      </c>
      <c r="AA65" s="5" t="str">
        <f t="shared" si="5"/>
        <v>non</v>
      </c>
      <c r="AB65" s="5" t="str">
        <f t="shared" si="5"/>
        <v>non</v>
      </c>
      <c r="AC65" s="5" t="str">
        <f t="shared" si="5"/>
        <v>non</v>
      </c>
      <c r="AD65" s="5" t="str">
        <f t="shared" si="5"/>
        <v>non</v>
      </c>
      <c r="AE65" s="5" t="str">
        <f t="shared" si="5"/>
        <v>non</v>
      </c>
    </row>
    <row r="66" spans="1:31" x14ac:dyDescent="0.3">
      <c r="A66" s="9" t="s">
        <v>254</v>
      </c>
      <c r="B66" s="5" t="str">
        <f t="shared" si="3"/>
        <v>non</v>
      </c>
      <c r="C66" s="5" t="str">
        <f t="shared" si="5"/>
        <v>non</v>
      </c>
      <c r="D66" s="5" t="str">
        <f t="shared" si="5"/>
        <v>non</v>
      </c>
      <c r="E66" s="5" t="str">
        <f t="shared" si="5"/>
        <v>non</v>
      </c>
      <c r="F66" s="5" t="str">
        <f t="shared" si="5"/>
        <v>non</v>
      </c>
      <c r="G66" s="5" t="str">
        <f t="shared" si="5"/>
        <v>non</v>
      </c>
      <c r="H66" s="5" t="str">
        <f t="shared" si="5"/>
        <v>non</v>
      </c>
      <c r="I66" s="5" t="str">
        <f t="shared" si="5"/>
        <v>non</v>
      </c>
      <c r="J66" s="5" t="str">
        <f t="shared" si="5"/>
        <v>non</v>
      </c>
      <c r="K66" s="5" t="str">
        <f t="shared" si="5"/>
        <v>non</v>
      </c>
      <c r="L66" s="5" t="str">
        <f t="shared" si="5"/>
        <v>non</v>
      </c>
      <c r="M66" s="5" t="str">
        <f t="shared" si="5"/>
        <v>non</v>
      </c>
      <c r="N66" s="5" t="str">
        <f t="shared" si="5"/>
        <v>non</v>
      </c>
      <c r="O66" s="5" t="str">
        <f t="shared" si="5"/>
        <v>non</v>
      </c>
      <c r="P66" s="5" t="str">
        <f t="shared" si="5"/>
        <v>non</v>
      </c>
      <c r="Q66" s="5" t="str">
        <f t="shared" si="5"/>
        <v>non</v>
      </c>
      <c r="R66" s="5" t="str">
        <f t="shared" si="5"/>
        <v>non</v>
      </c>
      <c r="S66" s="5" t="str">
        <f t="shared" si="5"/>
        <v>non</v>
      </c>
      <c r="T66" s="5" t="str">
        <f t="shared" si="5"/>
        <v>non</v>
      </c>
      <c r="U66" s="5" t="str">
        <f t="shared" si="5"/>
        <v>non</v>
      </c>
      <c r="V66" s="5" t="str">
        <f t="shared" si="5"/>
        <v>non</v>
      </c>
      <c r="W66" s="5" t="str">
        <f t="shared" si="5"/>
        <v>non</v>
      </c>
      <c r="X66" s="5" t="str">
        <f t="shared" si="5"/>
        <v>non</v>
      </c>
      <c r="Y66" s="5" t="str">
        <f t="shared" si="5"/>
        <v>non</v>
      </c>
      <c r="Z66" s="5" t="str">
        <f t="shared" si="5"/>
        <v>non</v>
      </c>
      <c r="AA66" s="5" t="str">
        <f t="shared" si="5"/>
        <v>non</v>
      </c>
      <c r="AB66" s="5" t="str">
        <f t="shared" si="5"/>
        <v>non</v>
      </c>
      <c r="AC66" s="5" t="str">
        <f t="shared" si="5"/>
        <v>non</v>
      </c>
      <c r="AD66" s="5" t="str">
        <f t="shared" si="5"/>
        <v>non</v>
      </c>
      <c r="AE66" s="5" t="str">
        <f t="shared" si="5"/>
        <v>non</v>
      </c>
    </row>
    <row r="67" spans="1:31" x14ac:dyDescent="0.3">
      <c r="A67" s="9" t="s">
        <v>255</v>
      </c>
      <c r="B67" s="5" t="str">
        <f t="shared" si="3"/>
        <v>non</v>
      </c>
      <c r="C67" s="5" t="str">
        <f t="shared" si="5"/>
        <v>non</v>
      </c>
      <c r="D67" s="5" t="str">
        <f t="shared" si="5"/>
        <v>non</v>
      </c>
      <c r="E67" s="5" t="str">
        <f t="shared" si="5"/>
        <v>non</v>
      </c>
      <c r="F67" s="5" t="str">
        <f t="shared" si="5"/>
        <v>non</v>
      </c>
      <c r="G67" s="5" t="str">
        <f t="shared" si="5"/>
        <v>non</v>
      </c>
      <c r="H67" s="5" t="str">
        <f t="shared" si="5"/>
        <v>non</v>
      </c>
      <c r="I67" s="5" t="str">
        <f t="shared" si="5"/>
        <v>non</v>
      </c>
      <c r="J67" s="5" t="str">
        <f t="shared" si="5"/>
        <v>non</v>
      </c>
      <c r="K67" s="5" t="str">
        <f t="shared" si="5"/>
        <v>non</v>
      </c>
      <c r="L67" s="5" t="str">
        <f t="shared" si="5"/>
        <v>non</v>
      </c>
      <c r="M67" s="5" t="str">
        <f t="shared" si="5"/>
        <v>non</v>
      </c>
      <c r="N67" s="5" t="str">
        <f t="shared" si="5"/>
        <v>non</v>
      </c>
      <c r="O67" s="5" t="str">
        <f t="shared" si="5"/>
        <v>non</v>
      </c>
      <c r="P67" s="5" t="str">
        <f t="shared" si="5"/>
        <v>non</v>
      </c>
      <c r="Q67" s="5" t="str">
        <f t="shared" si="5"/>
        <v>non</v>
      </c>
      <c r="R67" s="5" t="str">
        <f t="shared" si="5"/>
        <v>non</v>
      </c>
      <c r="S67" s="5" t="str">
        <f t="shared" si="5"/>
        <v>non</v>
      </c>
      <c r="T67" s="5" t="str">
        <f t="shared" si="5"/>
        <v>non</v>
      </c>
      <c r="U67" s="5" t="str">
        <f t="shared" si="5"/>
        <v>non</v>
      </c>
      <c r="V67" s="5" t="str">
        <f t="shared" si="5"/>
        <v>non</v>
      </c>
      <c r="W67" s="5" t="str">
        <f t="shared" si="5"/>
        <v>non</v>
      </c>
      <c r="X67" s="5" t="str">
        <f t="shared" si="5"/>
        <v>non</v>
      </c>
      <c r="Y67" s="5" t="str">
        <f t="shared" si="5"/>
        <v>non</v>
      </c>
      <c r="Z67" s="5" t="str">
        <f t="shared" si="5"/>
        <v>non</v>
      </c>
      <c r="AA67" s="5" t="str">
        <f t="shared" si="5"/>
        <v>non</v>
      </c>
      <c r="AB67" s="5" t="str">
        <f t="shared" si="5"/>
        <v>non</v>
      </c>
      <c r="AC67" s="5" t="str">
        <f t="shared" si="5"/>
        <v>non</v>
      </c>
      <c r="AD67" s="5" t="str">
        <f t="shared" si="5"/>
        <v>non</v>
      </c>
      <c r="AE67" s="5" t="str">
        <f t="shared" si="5"/>
        <v>non</v>
      </c>
    </row>
    <row r="68" spans="1:31" x14ac:dyDescent="0.3">
      <c r="A68" s="9" t="s">
        <v>256</v>
      </c>
      <c r="B68" s="5" t="str">
        <f t="shared" si="3"/>
        <v>non</v>
      </c>
      <c r="C68" s="5" t="str">
        <f t="shared" si="5"/>
        <v>non</v>
      </c>
      <c r="D68" s="5" t="str">
        <f t="shared" si="5"/>
        <v>non</v>
      </c>
      <c r="E68" s="5" t="str">
        <f t="shared" si="5"/>
        <v>non</v>
      </c>
      <c r="F68" s="5" t="str">
        <f t="shared" si="5"/>
        <v>non</v>
      </c>
      <c r="G68" s="5" t="str">
        <f t="shared" si="5"/>
        <v>non</v>
      </c>
      <c r="H68" s="5" t="str">
        <f t="shared" si="5"/>
        <v>non</v>
      </c>
      <c r="I68" s="5" t="str">
        <f t="shared" si="5"/>
        <v>non</v>
      </c>
      <c r="J68" s="5" t="str">
        <f t="shared" si="5"/>
        <v>non</v>
      </c>
      <c r="K68" s="5" t="str">
        <f t="shared" si="5"/>
        <v>non</v>
      </c>
      <c r="L68" s="5" t="str">
        <f t="shared" si="5"/>
        <v>non</v>
      </c>
      <c r="M68" s="5" t="str">
        <f t="shared" si="5"/>
        <v>non</v>
      </c>
      <c r="N68" s="5" t="str">
        <f t="shared" si="5"/>
        <v>non</v>
      </c>
      <c r="O68" s="5" t="str">
        <f t="shared" si="5"/>
        <v>non</v>
      </c>
      <c r="P68" s="5" t="str">
        <f t="shared" si="5"/>
        <v>non</v>
      </c>
      <c r="Q68" s="5" t="str">
        <f t="shared" si="5"/>
        <v>non</v>
      </c>
      <c r="R68" s="5" t="str">
        <f t="shared" si="5"/>
        <v>non</v>
      </c>
      <c r="S68" s="5" t="str">
        <f t="shared" si="5"/>
        <v>non</v>
      </c>
      <c r="T68" s="5" t="str">
        <f t="shared" si="5"/>
        <v>non</v>
      </c>
      <c r="U68" s="5" t="str">
        <f t="shared" si="5"/>
        <v>non</v>
      </c>
      <c r="V68" s="5" t="str">
        <f t="shared" si="5"/>
        <v>non</v>
      </c>
      <c r="W68" s="5" t="str">
        <f t="shared" si="5"/>
        <v>non</v>
      </c>
      <c r="X68" s="5" t="str">
        <f t="shared" si="5"/>
        <v>non</v>
      </c>
      <c r="Y68" s="5" t="str">
        <f t="shared" si="5"/>
        <v>non</v>
      </c>
      <c r="Z68" s="5" t="str">
        <f t="shared" si="5"/>
        <v>non</v>
      </c>
      <c r="AA68" s="5" t="str">
        <f t="shared" si="5"/>
        <v>non</v>
      </c>
      <c r="AB68" s="5" t="str">
        <f t="shared" si="5"/>
        <v>non</v>
      </c>
      <c r="AC68" s="5" t="str">
        <f t="shared" si="5"/>
        <v>non</v>
      </c>
      <c r="AD68" s="5" t="str">
        <f t="shared" si="5"/>
        <v>non</v>
      </c>
      <c r="AE68" s="5" t="str">
        <f t="shared" si="5"/>
        <v>non</v>
      </c>
    </row>
    <row r="69" spans="1:31" x14ac:dyDescent="0.3">
      <c r="A69" s="9" t="s">
        <v>257</v>
      </c>
      <c r="B69" s="5" t="str">
        <f t="shared" si="3"/>
        <v>non</v>
      </c>
      <c r="C69" s="5" t="str">
        <f t="shared" si="5"/>
        <v>non</v>
      </c>
      <c r="D69" s="5" t="str">
        <f t="shared" si="5"/>
        <v>non</v>
      </c>
      <c r="E69" s="5" t="str">
        <f t="shared" si="5"/>
        <v>non</v>
      </c>
      <c r="F69" s="5" t="str">
        <f t="shared" si="5"/>
        <v>non</v>
      </c>
      <c r="G69" s="5" t="str">
        <f t="shared" si="5"/>
        <v>non</v>
      </c>
      <c r="H69" s="5" t="str">
        <f t="shared" si="5"/>
        <v>non</v>
      </c>
      <c r="I69" s="5" t="str">
        <f t="shared" si="5"/>
        <v>non</v>
      </c>
      <c r="J69" s="5" t="str">
        <f t="shared" si="5"/>
        <v>non</v>
      </c>
      <c r="K69" s="5" t="str">
        <f t="shared" si="5"/>
        <v>non</v>
      </c>
      <c r="L69" s="5" t="str">
        <f t="shared" si="5"/>
        <v>non</v>
      </c>
      <c r="M69" s="5" t="str">
        <f t="shared" si="5"/>
        <v>non</v>
      </c>
      <c r="N69" s="5" t="str">
        <f t="shared" si="5"/>
        <v>non</v>
      </c>
      <c r="O69" s="5" t="str">
        <f t="shared" si="5"/>
        <v>non</v>
      </c>
      <c r="P69" s="5" t="str">
        <f t="shared" si="5"/>
        <v>non</v>
      </c>
      <c r="Q69" s="5" t="str">
        <f t="shared" si="5"/>
        <v>non</v>
      </c>
      <c r="R69" s="5" t="str">
        <f t="shared" si="5"/>
        <v>non</v>
      </c>
      <c r="S69" s="5" t="str">
        <f t="shared" si="5"/>
        <v>non</v>
      </c>
      <c r="T69" s="5" t="str">
        <f t="shared" si="5"/>
        <v>non</v>
      </c>
      <c r="U69" s="5" t="str">
        <f t="shared" si="5"/>
        <v>non</v>
      </c>
      <c r="V69" s="5" t="str">
        <f t="shared" si="5"/>
        <v>non</v>
      </c>
      <c r="W69" s="5" t="str">
        <f t="shared" si="5"/>
        <v>non</v>
      </c>
      <c r="X69" s="5" t="str">
        <f t="shared" si="5"/>
        <v>non</v>
      </c>
      <c r="Y69" s="5" t="str">
        <f t="shared" si="5"/>
        <v>non</v>
      </c>
      <c r="Z69" s="5" t="str">
        <f t="shared" si="5"/>
        <v>non</v>
      </c>
      <c r="AA69" s="5" t="str">
        <f t="shared" si="5"/>
        <v>non</v>
      </c>
      <c r="AB69" s="5" t="str">
        <f t="shared" si="5"/>
        <v>non</v>
      </c>
      <c r="AC69" s="5" t="str">
        <f t="shared" si="5"/>
        <v>non</v>
      </c>
      <c r="AD69" s="5" t="str">
        <f t="shared" si="5"/>
        <v>non</v>
      </c>
      <c r="AE69" s="5" t="str">
        <f t="shared" si="5"/>
        <v>non</v>
      </c>
    </row>
    <row r="70" spans="1:31" x14ac:dyDescent="0.3">
      <c r="A70" s="9" t="s">
        <v>258</v>
      </c>
      <c r="B70" s="5" t="str">
        <f t="shared" si="3"/>
        <v>non</v>
      </c>
      <c r="C70" s="5" t="str">
        <f t="shared" si="5"/>
        <v>non</v>
      </c>
      <c r="D70" s="5" t="str">
        <f t="shared" si="5"/>
        <v>non</v>
      </c>
      <c r="E70" s="5" t="str">
        <f t="shared" si="5"/>
        <v>non</v>
      </c>
      <c r="F70" s="5" t="str">
        <f t="shared" ref="F70:AE70" si="6">IF(F22="oui","oui",IF(F46="oui","oui","non"))</f>
        <v>non</v>
      </c>
      <c r="G70" s="5" t="str">
        <f t="shared" si="6"/>
        <v>non</v>
      </c>
      <c r="H70" s="5" t="str">
        <f t="shared" si="6"/>
        <v>non</v>
      </c>
      <c r="I70" s="5" t="str">
        <f t="shared" si="6"/>
        <v>non</v>
      </c>
      <c r="J70" s="5" t="str">
        <f t="shared" si="6"/>
        <v>non</v>
      </c>
      <c r="K70" s="5" t="str">
        <f t="shared" si="6"/>
        <v>non</v>
      </c>
      <c r="L70" s="5" t="str">
        <f t="shared" si="6"/>
        <v>non</v>
      </c>
      <c r="M70" s="5" t="str">
        <f t="shared" si="6"/>
        <v>non</v>
      </c>
      <c r="N70" s="5" t="str">
        <f t="shared" si="6"/>
        <v>non</v>
      </c>
      <c r="O70" s="5" t="str">
        <f t="shared" si="6"/>
        <v>non</v>
      </c>
      <c r="P70" s="5" t="str">
        <f t="shared" si="6"/>
        <v>non</v>
      </c>
      <c r="Q70" s="5" t="str">
        <f t="shared" si="6"/>
        <v>non</v>
      </c>
      <c r="R70" s="5" t="str">
        <f t="shared" si="6"/>
        <v>non</v>
      </c>
      <c r="S70" s="5" t="str">
        <f t="shared" si="6"/>
        <v>non</v>
      </c>
      <c r="T70" s="5" t="str">
        <f t="shared" si="6"/>
        <v>non</v>
      </c>
      <c r="U70" s="5" t="str">
        <f t="shared" si="6"/>
        <v>non</v>
      </c>
      <c r="V70" s="5" t="str">
        <f t="shared" si="6"/>
        <v>non</v>
      </c>
      <c r="W70" s="5" t="str">
        <f t="shared" si="6"/>
        <v>non</v>
      </c>
      <c r="X70" s="5" t="str">
        <f t="shared" si="6"/>
        <v>non</v>
      </c>
      <c r="Y70" s="5" t="str">
        <f t="shared" si="6"/>
        <v>non</v>
      </c>
      <c r="Z70" s="5" t="str">
        <f t="shared" si="6"/>
        <v>non</v>
      </c>
      <c r="AA70" s="5" t="str">
        <f t="shared" si="6"/>
        <v>non</v>
      </c>
      <c r="AB70" s="5" t="str">
        <f t="shared" si="6"/>
        <v>non</v>
      </c>
      <c r="AC70" s="5" t="str">
        <f t="shared" si="6"/>
        <v>non</v>
      </c>
      <c r="AD70" s="5" t="str">
        <f t="shared" si="6"/>
        <v>non</v>
      </c>
      <c r="AE70" s="5" t="str">
        <f t="shared" si="6"/>
        <v>non</v>
      </c>
    </row>
    <row r="71" spans="1:31" x14ac:dyDescent="0.3">
      <c r="A71" s="10" t="s">
        <v>289</v>
      </c>
      <c r="B71" s="11">
        <f>COUNTIF(B$51:B$70,"oui")</f>
        <v>0</v>
      </c>
      <c r="C71" s="11">
        <f t="shared" ref="C71:AE71" si="7">COUNTIF(C$51:C$70,"oui")</f>
        <v>0</v>
      </c>
      <c r="D71" s="11">
        <f t="shared" si="7"/>
        <v>0</v>
      </c>
      <c r="E71" s="11">
        <f t="shared" si="7"/>
        <v>0</v>
      </c>
      <c r="F71" s="11">
        <f t="shared" si="7"/>
        <v>0</v>
      </c>
      <c r="G71" s="11">
        <f t="shared" si="7"/>
        <v>0</v>
      </c>
      <c r="H71" s="11">
        <f t="shared" si="7"/>
        <v>0</v>
      </c>
      <c r="I71" s="11">
        <f t="shared" si="7"/>
        <v>0</v>
      </c>
      <c r="J71" s="11">
        <f t="shared" si="7"/>
        <v>0</v>
      </c>
      <c r="K71" s="11">
        <f t="shared" si="7"/>
        <v>0</v>
      </c>
      <c r="L71" s="11">
        <f t="shared" si="7"/>
        <v>0</v>
      </c>
      <c r="M71" s="11">
        <f t="shared" si="7"/>
        <v>0</v>
      </c>
      <c r="N71" s="11">
        <f t="shared" si="7"/>
        <v>0</v>
      </c>
      <c r="O71" s="11">
        <f t="shared" si="7"/>
        <v>0</v>
      </c>
      <c r="P71" s="11">
        <f t="shared" si="7"/>
        <v>0</v>
      </c>
      <c r="Q71" s="11">
        <f t="shared" si="7"/>
        <v>0</v>
      </c>
      <c r="R71" s="11">
        <f t="shared" si="7"/>
        <v>0</v>
      </c>
      <c r="S71" s="11">
        <f t="shared" si="7"/>
        <v>0</v>
      </c>
      <c r="T71" s="11">
        <f t="shared" si="7"/>
        <v>0</v>
      </c>
      <c r="U71" s="11">
        <f t="shared" si="7"/>
        <v>0</v>
      </c>
      <c r="V71" s="11">
        <f t="shared" si="7"/>
        <v>0</v>
      </c>
      <c r="W71" s="11">
        <f t="shared" si="7"/>
        <v>0</v>
      </c>
      <c r="X71" s="11">
        <f t="shared" si="7"/>
        <v>0</v>
      </c>
      <c r="Y71" s="11">
        <f t="shared" si="7"/>
        <v>0</v>
      </c>
      <c r="Z71" s="11">
        <f t="shared" si="7"/>
        <v>0</v>
      </c>
      <c r="AA71" s="11">
        <f t="shared" si="7"/>
        <v>0</v>
      </c>
      <c r="AB71" s="11">
        <f t="shared" si="7"/>
        <v>0</v>
      </c>
      <c r="AC71" s="11">
        <f t="shared" si="7"/>
        <v>0</v>
      </c>
      <c r="AD71" s="11">
        <f t="shared" si="7"/>
        <v>0</v>
      </c>
      <c r="AE71" s="11">
        <f t="shared" si="7"/>
        <v>0</v>
      </c>
    </row>
    <row r="72" spans="1:31" x14ac:dyDescent="0.3">
      <c r="B72" s="6"/>
      <c r="C72" s="6"/>
    </row>
    <row r="73" spans="1:31" x14ac:dyDescent="0.3">
      <c r="B73" s="6"/>
      <c r="C73" s="6"/>
    </row>
    <row r="74" spans="1:31" x14ac:dyDescent="0.3">
      <c r="B74" s="6"/>
      <c r="C74" s="6"/>
    </row>
    <row r="75" spans="1:31" x14ac:dyDescent="0.3">
      <c r="B75" s="6"/>
      <c r="C75" s="6"/>
    </row>
    <row r="76" spans="1:31" x14ac:dyDescent="0.3">
      <c r="B76" s="6"/>
      <c r="C76" s="6"/>
    </row>
    <row r="77" spans="1:31" x14ac:dyDescent="0.3">
      <c r="B77" s="6"/>
      <c r="C77" s="6"/>
    </row>
    <row r="78" spans="1:31" x14ac:dyDescent="0.3">
      <c r="B78" s="6"/>
      <c r="C78" s="6"/>
    </row>
    <row r="79" spans="1:31" x14ac:dyDescent="0.3">
      <c r="B79" s="6"/>
      <c r="C79" s="6"/>
    </row>
  </sheetData>
  <sheetProtection algorithmName="SHA-512" hashValue="fs4GhFDQ8PlDLtqiybiTai4gM5IRRDDl9PTRKJoOnvSoI1pBrcbLcKnrf/FJ+/ZGOyE6QP2UZFRicZcMxa8TDw==" saltValue="1jNcDuIRid3Drb1Sr83tEg==" spinCount="100000" sheet="1" objects="1" scenarios="1"/>
  <mergeCells count="3">
    <mergeCell ref="A1:AE1"/>
    <mergeCell ref="A25:AE25"/>
    <mergeCell ref="A49:AE49"/>
  </mergeCells>
  <conditionalFormatting sqref="B3:AE22">
    <cfRule type="cellIs" dxfId="11" priority="85" operator="equal">
      <formula>3</formula>
    </cfRule>
  </conditionalFormatting>
  <conditionalFormatting sqref="B3:AE22">
    <cfRule type="cellIs" dxfId="10" priority="86" operator="equal">
      <formula>3</formula>
    </cfRule>
    <cfRule type="cellIs" dxfId="9" priority="87" operator="equal">
      <formula>2</formula>
    </cfRule>
    <cfRule type="cellIs" dxfId="8" priority="88" operator="equal">
      <formula>1</formula>
    </cfRule>
  </conditionalFormatting>
  <conditionalFormatting sqref="B51:AE70">
    <cfRule type="cellIs" dxfId="7" priority="23" operator="equal">
      <formula>3</formula>
    </cfRule>
  </conditionalFormatting>
  <conditionalFormatting sqref="B51:AE70">
    <cfRule type="cellIs" dxfId="6" priority="24" operator="equal">
      <formula>3</formula>
    </cfRule>
    <cfRule type="cellIs" dxfId="5" priority="25" operator="equal">
      <formula>2</formula>
    </cfRule>
    <cfRule type="cellIs" dxfId="4" priority="26" operator="equal">
      <formula>1</formula>
    </cfRule>
  </conditionalFormatting>
  <conditionalFormatting sqref="B27:AE46">
    <cfRule type="cellIs" dxfId="3" priority="10" operator="equal">
      <formula>3</formula>
    </cfRule>
  </conditionalFormatting>
  <conditionalFormatting sqref="B27:AE46">
    <cfRule type="cellIs" dxfId="2" priority="11" operator="equal">
      <formula>3</formula>
    </cfRule>
    <cfRule type="cellIs" dxfId="1" priority="12" operator="equal">
      <formula>2</formula>
    </cfRule>
    <cfRule type="cellIs" dxfId="0" priority="13" operator="equal">
      <formula>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C63F"/>
  </sheetPr>
  <dimension ref="A1:F82"/>
  <sheetViews>
    <sheetView view="pageLayout" zoomScaleNormal="100" workbookViewId="0">
      <selection activeCell="A2" sqref="A2"/>
    </sheetView>
  </sheetViews>
  <sheetFormatPr baseColWidth="10" defaultRowHeight="16.5" x14ac:dyDescent="0.3"/>
  <cols>
    <col min="1" max="1" width="35.85546875" style="15" customWidth="1"/>
    <col min="2" max="6" width="10.28515625" style="15" customWidth="1"/>
    <col min="7" max="16384" width="11.42578125" style="14"/>
  </cols>
  <sheetData>
    <row r="1" spans="1:6" ht="48.75" customHeight="1" x14ac:dyDescent="0.3">
      <c r="A1" s="102" t="s">
        <v>327</v>
      </c>
      <c r="B1" s="102"/>
      <c r="C1" s="102"/>
      <c r="D1" s="102"/>
      <c r="E1" s="102"/>
      <c r="F1" s="102"/>
    </row>
    <row r="2" spans="1:6" x14ac:dyDescent="0.3">
      <c r="E2" s="93" t="s">
        <v>361</v>
      </c>
      <c r="F2" s="93"/>
    </row>
    <row r="4" spans="1:6" x14ac:dyDescent="0.3">
      <c r="A4" s="103" t="s">
        <v>328</v>
      </c>
      <c r="B4" s="104"/>
      <c r="C4" s="104"/>
      <c r="D4" s="104"/>
      <c r="E4" s="104"/>
      <c r="F4" s="105"/>
    </row>
    <row r="5" spans="1:6" x14ac:dyDescent="0.3">
      <c r="A5" s="44" t="s">
        <v>330</v>
      </c>
      <c r="B5" s="45">
        <f>IFERROR(COUNTA('Grille d''audit'!$B$2:$AE$2),0)</f>
        <v>0</v>
      </c>
      <c r="C5" s="45"/>
      <c r="D5" s="45"/>
      <c r="E5" s="45"/>
      <c r="F5" s="46"/>
    </row>
    <row r="6" spans="1:6" x14ac:dyDescent="0.3">
      <c r="A6" s="44" t="s">
        <v>329</v>
      </c>
      <c r="B6" s="45" t="str">
        <f>IFERROR(AVERAGE('Grille d''audit'!$B$2:$AE$2),0)&amp;" ans"</f>
        <v>0 ans</v>
      </c>
      <c r="C6" s="45" t="s">
        <v>331</v>
      </c>
      <c r="D6" s="45" t="str">
        <f>IFERROR(MIN('Grille d''audit'!$B$2:$AE$2),0)&amp;" ans"</f>
        <v>0 ans</v>
      </c>
      <c r="E6" s="45" t="s">
        <v>332</v>
      </c>
      <c r="F6" s="46" t="str">
        <f>IFERROR(MAX('Grille d''audit'!$B$2:$AE$2),0)&amp;" ans"</f>
        <v>0 ans</v>
      </c>
    </row>
    <row r="7" spans="1:6" x14ac:dyDescent="0.3">
      <c r="A7" s="44" t="s">
        <v>347</v>
      </c>
      <c r="B7" s="45">
        <f>IFERROR(AVERAGE('Grille d''audit'!$B$53:$AE$53),0)</f>
        <v>0</v>
      </c>
      <c r="C7" s="45" t="s">
        <v>331</v>
      </c>
      <c r="D7" s="45">
        <f>IFERROR(MIN('Grille d''audit'!$B$53:$AE$53),0)</f>
        <v>0</v>
      </c>
      <c r="E7" s="45" t="s">
        <v>332</v>
      </c>
      <c r="F7" s="46">
        <f>IFERROR(MAX('Grille d''audit'!$B$53:$AE$53),0)</f>
        <v>0</v>
      </c>
    </row>
    <row r="8" spans="1:6" x14ac:dyDescent="0.3">
      <c r="A8" s="57"/>
      <c r="B8" s="57"/>
      <c r="C8" s="57"/>
      <c r="D8" s="57"/>
      <c r="E8" s="57"/>
      <c r="F8" s="57"/>
    </row>
    <row r="10" spans="1:6" x14ac:dyDescent="0.3">
      <c r="A10" s="103" t="s">
        <v>333</v>
      </c>
      <c r="B10" s="104"/>
      <c r="C10" s="104"/>
      <c r="D10" s="104"/>
      <c r="E10" s="104"/>
      <c r="F10" s="105"/>
    </row>
    <row r="11" spans="1:6" x14ac:dyDescent="0.3">
      <c r="A11" s="44" t="s">
        <v>348</v>
      </c>
      <c r="B11" s="45">
        <f>COUNTIF('Grille d''audit'!$B$60:$AE$60,"&gt;=1")</f>
        <v>0</v>
      </c>
      <c r="C11" s="47" t="s">
        <v>346</v>
      </c>
      <c r="D11" s="48" t="e">
        <f>$B$11/$B$5</f>
        <v>#DIV/0!</v>
      </c>
      <c r="E11" s="45"/>
      <c r="F11" s="46"/>
    </row>
    <row r="12" spans="1:6" ht="28.5" x14ac:dyDescent="0.3">
      <c r="A12" s="44" t="s">
        <v>349</v>
      </c>
      <c r="B12" s="45" t="e">
        <f>AVERAGE('Grille d''audit'!$B$60:$AE$60)</f>
        <v>#DIV/0!</v>
      </c>
      <c r="C12" s="45" t="s">
        <v>331</v>
      </c>
      <c r="D12" s="45">
        <f>MIN('Grille d''audit'!$B$60:$AE$60)</f>
        <v>0</v>
      </c>
      <c r="E12" s="45" t="s">
        <v>350</v>
      </c>
      <c r="F12" s="46">
        <f>MAX('Grille d''audit'!$B$60:$AE$60)</f>
        <v>0</v>
      </c>
    </row>
    <row r="13" spans="1:6" x14ac:dyDescent="0.3">
      <c r="A13" s="57"/>
      <c r="B13" s="57"/>
      <c r="C13" s="57"/>
      <c r="D13" s="57"/>
      <c r="E13" s="57"/>
      <c r="F13" s="57"/>
    </row>
    <row r="15" spans="1:6" ht="28.5" x14ac:dyDescent="0.3">
      <c r="A15" s="58" t="s">
        <v>351</v>
      </c>
      <c r="B15" s="59" t="s">
        <v>355</v>
      </c>
      <c r="C15" s="59" t="s">
        <v>356</v>
      </c>
      <c r="D15" s="59" t="s">
        <v>357</v>
      </c>
    </row>
    <row r="16" spans="1:6" ht="28.5" x14ac:dyDescent="0.3">
      <c r="A16" s="60" t="s">
        <v>352</v>
      </c>
      <c r="B16" s="61">
        <f>SUM('Grille d''audit'!$B$54:$AE$54)</f>
        <v>0</v>
      </c>
      <c r="C16" s="61">
        <f>COUNTIF('Grille d''audit'!$B$54:$AE$54,"&gt;0")</f>
        <v>0</v>
      </c>
      <c r="D16" s="62" t="e">
        <f>$C16/$B$5</f>
        <v>#DIV/0!</v>
      </c>
    </row>
    <row r="17" spans="1:4" x14ac:dyDescent="0.3">
      <c r="A17" s="60" t="s">
        <v>353</v>
      </c>
      <c r="B17" s="61">
        <f>SUM('Grille d''audit'!$B$57:$AE$57)</f>
        <v>0</v>
      </c>
      <c r="C17" s="61">
        <f>COUNTIF('Grille d''audit'!$B$57:$AE$57,"&gt;0")</f>
        <v>0</v>
      </c>
      <c r="D17" s="62" t="e">
        <f t="shared" ref="D17:D20" si="0">$C17/$B$5</f>
        <v>#DIV/0!</v>
      </c>
    </row>
    <row r="18" spans="1:4" x14ac:dyDescent="0.3">
      <c r="A18" s="60" t="s">
        <v>354</v>
      </c>
      <c r="B18" s="61">
        <f>SUM('Grille d''audit'!$B$58:$AE$58)</f>
        <v>0</v>
      </c>
      <c r="C18" s="61">
        <f>COUNTIF('Grille d''audit'!$B$58:$AE$58,"&gt;0")</f>
        <v>0</v>
      </c>
      <c r="D18" s="62" t="e">
        <f t="shared" si="0"/>
        <v>#DIV/0!</v>
      </c>
    </row>
    <row r="19" spans="1:4" ht="28.5" x14ac:dyDescent="0.3">
      <c r="A19" s="60" t="s">
        <v>342</v>
      </c>
      <c r="B19" s="61">
        <f>SUM('Grille d''audit'!$B$59:$AE$59)</f>
        <v>0</v>
      </c>
      <c r="C19" s="61">
        <f>COUNTIF('Grille d''audit'!$B$59:$AE$59,"&gt;0")</f>
        <v>0</v>
      </c>
      <c r="D19" s="62" t="e">
        <f t="shared" si="0"/>
        <v>#DIV/0!</v>
      </c>
    </row>
    <row r="20" spans="1:4" ht="28.5" x14ac:dyDescent="0.3">
      <c r="A20" s="63" t="s">
        <v>363</v>
      </c>
      <c r="B20" s="64">
        <f>SUM('Grille d''audit'!$B$60:$AE$60)</f>
        <v>0</v>
      </c>
      <c r="C20" s="64">
        <f>COUNTIF('Grille d''audit'!$B$60:$AE$60,"&gt;0")</f>
        <v>0</v>
      </c>
      <c r="D20" s="65" t="e">
        <f t="shared" si="0"/>
        <v>#DIV/0!</v>
      </c>
    </row>
    <row r="38" spans="1:6" x14ac:dyDescent="0.3">
      <c r="A38" s="103" t="s">
        <v>372</v>
      </c>
      <c r="B38" s="104"/>
      <c r="C38" s="104"/>
      <c r="D38" s="104"/>
      <c r="E38" s="104"/>
      <c r="F38" s="105"/>
    </row>
    <row r="39" spans="1:6" s="127" customFormat="1" x14ac:dyDescent="0.3">
      <c r="A39" s="126"/>
      <c r="B39" s="126"/>
      <c r="C39" s="126"/>
      <c r="D39" s="126"/>
      <c r="E39" s="126"/>
      <c r="F39" s="126"/>
    </row>
    <row r="40" spans="1:6" ht="16.5" customHeight="1" x14ac:dyDescent="0.3">
      <c r="A40" s="122" t="s">
        <v>352</v>
      </c>
      <c r="B40" s="123"/>
      <c r="C40" s="123"/>
      <c r="D40" s="124"/>
      <c r="E40" s="121"/>
      <c r="F40" s="121"/>
    </row>
    <row r="41" spans="1:6" x14ac:dyDescent="0.3">
      <c r="A41" s="57"/>
      <c r="B41" s="57"/>
      <c r="C41" s="57"/>
      <c r="D41" s="57"/>
      <c r="E41" s="57"/>
      <c r="F41" s="57"/>
    </row>
    <row r="42" spans="1:6" ht="28.5" x14ac:dyDescent="0.3">
      <c r="A42" s="50"/>
      <c r="B42" s="51" t="s">
        <v>358</v>
      </c>
      <c r="C42" s="51" t="s">
        <v>356</v>
      </c>
      <c r="D42" s="51" t="s">
        <v>357</v>
      </c>
    </row>
    <row r="43" spans="1:6" x14ac:dyDescent="0.3">
      <c r="A43" s="49" t="s">
        <v>290</v>
      </c>
      <c r="B43" s="52">
        <f>SUM('Grille d''audit'!$B$55:$AE$55)</f>
        <v>0</v>
      </c>
      <c r="C43" s="52">
        <f>COUNTIF('Grille d''audit'!$B$55:$AE$55,"&gt;0")</f>
        <v>0</v>
      </c>
      <c r="D43" s="53" t="e">
        <f>$C43/$B$5</f>
        <v>#DIV/0!</v>
      </c>
    </row>
    <row r="44" spans="1:6" x14ac:dyDescent="0.3">
      <c r="A44" s="49" t="s">
        <v>295</v>
      </c>
      <c r="B44" s="52">
        <f>SUM('Grille d''audit'!$B$56:$AE$56)</f>
        <v>0</v>
      </c>
      <c r="C44" s="52">
        <f>COUNTIF('Grille d''audit'!$B$56:$AE$56,"&gt;0")</f>
        <v>0</v>
      </c>
      <c r="D44" s="53" t="e">
        <f t="shared" ref="D44:D45" si="1">$C44/$B$5</f>
        <v>#DIV/0!</v>
      </c>
    </row>
    <row r="45" spans="1:6" ht="28.5" x14ac:dyDescent="0.3">
      <c r="A45" s="54" t="s">
        <v>359</v>
      </c>
      <c r="B45" s="55">
        <f>SUM('Grille d''audit'!$B$54:$AE$54)</f>
        <v>0</v>
      </c>
      <c r="C45" s="55">
        <f>COUNTIF('Grille d''audit'!$B$54:$AE$54,"&gt;0")</f>
        <v>0</v>
      </c>
      <c r="D45" s="56" t="e">
        <f t="shared" si="1"/>
        <v>#DIV/0!</v>
      </c>
    </row>
    <row r="46" spans="1:6" x14ac:dyDescent="0.3">
      <c r="A46" s="120" t="s">
        <v>370</v>
      </c>
      <c r="B46" s="120"/>
      <c r="C46" s="120"/>
      <c r="D46" s="120"/>
      <c r="E46" s="120"/>
      <c r="F46" s="120"/>
    </row>
    <row r="49" spans="1:6" ht="16.5" customHeight="1" x14ac:dyDescent="0.3">
      <c r="A49" s="106" t="s">
        <v>353</v>
      </c>
      <c r="B49" s="107"/>
      <c r="C49" s="107"/>
      <c r="D49" s="108"/>
      <c r="E49" s="121"/>
      <c r="F49" s="121"/>
    </row>
    <row r="51" spans="1:6" ht="28.5" x14ac:dyDescent="0.3">
      <c r="A51" s="67"/>
      <c r="B51" s="72" t="s">
        <v>358</v>
      </c>
      <c r="C51" s="72" t="s">
        <v>356</v>
      </c>
      <c r="D51" s="72" t="s">
        <v>357</v>
      </c>
    </row>
    <row r="52" spans="1:6" x14ac:dyDescent="0.3">
      <c r="A52" s="112" t="s">
        <v>297</v>
      </c>
      <c r="B52" s="68">
        <f>COUNTIF('Grille d''audit'!$B$25:$AE$25,"oui")</f>
        <v>0</v>
      </c>
      <c r="C52" s="68">
        <f>COUNTIF('Grille d''audit'!$B$25:$AE$25,"oui")</f>
        <v>0</v>
      </c>
      <c r="D52" s="69" t="e">
        <f>$C52/$B$5</f>
        <v>#DIV/0!</v>
      </c>
    </row>
    <row r="53" spans="1:6" x14ac:dyDescent="0.3">
      <c r="A53" s="112" t="s">
        <v>298</v>
      </c>
      <c r="B53" s="68">
        <f>COUNTIF('Grille d''audit'!$B$26:$AE$26,"oui")</f>
        <v>0</v>
      </c>
      <c r="C53" s="68">
        <f>COUNTIF('Grille d''audit'!$B$26:$AE$26,"oui")</f>
        <v>0</v>
      </c>
      <c r="D53" s="69" t="e">
        <f t="shared" ref="D53:D55" si="2">$C53/$B$5</f>
        <v>#DIV/0!</v>
      </c>
    </row>
    <row r="54" spans="1:6" ht="28.5" x14ac:dyDescent="0.3">
      <c r="A54" s="112" t="s">
        <v>360</v>
      </c>
      <c r="B54" s="68">
        <f>COUNTIF('Grille d''audit'!$B$27:$AE$35,"oui")</f>
        <v>0</v>
      </c>
      <c r="C54" s="68">
        <f>IF(COUNTIF('Grille d''audit'!$B$27:$B$35,"oui")&gt;=1,1,0)+IF(COUNTIF('Grille d''audit'!$C$27:$C$35,"oui")&gt;=1,1,0)+IF(COUNTIF('Grille d''audit'!$D$27:$D$35,"oui")&gt;=1,1,0)+IF(COUNTIF('Grille d''audit'!$E$27:$E$35,"oui")&gt;=1,1,0)+IF(COUNTIF('Grille d''audit'!$F$27:$F$35,"oui")&gt;=1,1,0)+IF(COUNTIF('Grille d''audit'!$G$27:$G$35,"oui")&gt;=1,1,0)+IF(COUNTIF('Grille d''audit'!$H$27:$H$35,"oui")&gt;=1,1,0)+IF(COUNTIF('Grille d''audit'!$I$27:$I$35,"oui")&gt;=1,1,0)+IF(COUNTIF('Grille d''audit'!$J$27:$J$35,"oui")&gt;=1,1,0)+IF(COUNTIF('Grille d''audit'!$K$27:$K$35,"oui")&gt;=1,1,0)+IF(COUNTIF('Grille d''audit'!$L$27:$L$35,"oui")&gt;=1,1,0)+IF(COUNTIF('Grille d''audit'!$M$27:$M$35,"oui")&gt;=1,1,0)+IF(COUNTIF('Grille d''audit'!$N$27:$N$35,"oui")&gt;=1,1,0)+IF(COUNTIF('Grille d''audit'!$O$27:$O$35,"oui")&gt;=1,1,0)+IF(COUNTIF('Grille d''audit'!$P$27:$P$35,"oui")&gt;=1,1,0)+IF(COUNTIF('Grille d''audit'!$Q$27:$Q$35,"oui")&gt;=1,1,0)+IF(COUNTIF('Grille d''audit'!$R$27:$R$35,"oui")&gt;=1,1,0)+IF(COUNTIF('Grille d''audit'!$S$27:$S$35,"oui")&gt;=1,1,0)+IF(COUNTIF('Grille d''audit'!$T$27:$T$35,"oui")&gt;=1,1,0)+IF(COUNTIF('Grille d''audit'!$U$27:$U$35,"oui")&gt;=1,1,0)+IF(COUNTIF('Grille d''audit'!$V$27:$V$35,"oui")&gt;=1,1,0)+IF(COUNTIF('Grille d''audit'!$W$27:$W$35,"oui")&gt;=1,1,0)+IF(COUNTIF('Grille d''audit'!$X$27:$X$35,"oui")&gt;=1,1,0)+IF(COUNTIF('Grille d''audit'!$Y$27:$Y$35,"oui")&gt;=1,1,0)+IF(COUNTIF('Grille d''audit'!$Z$27:$Z$35,"oui")&gt;=1,1,0)+IF(COUNTIF('Grille d''audit'!$AA$27:$AA$35,"oui")&gt;=1,1,0)+IF(COUNTIF('Grille d''audit'!$AB$27:$AB$35,"oui")&gt;=1,1,0)+IF(COUNTIF('Grille d''audit'!$AC$27:$AC$35,"oui")&gt;=1,1,0)+IF(COUNTIF('Grille d''audit'!$AD$27:$AD$35,"oui")&gt;=1,1,0)+IF(COUNTIF('Grille d''audit'!$AE$27:$AE$35,"oui")&gt;=1,1,0)</f>
        <v>0</v>
      </c>
      <c r="D54" s="69" t="e">
        <f t="shared" si="2"/>
        <v>#DIV/0!</v>
      </c>
    </row>
    <row r="55" spans="1:6" ht="28.5" x14ac:dyDescent="0.3">
      <c r="A55" s="113" t="s">
        <v>386</v>
      </c>
      <c r="B55" s="70">
        <f>SUM('Grille d''audit'!$B$57:$AE$57)</f>
        <v>0</v>
      </c>
      <c r="C55" s="70">
        <f>COUNTIF('Grille d''audit'!$B$57:$AE$57,"&gt;0")</f>
        <v>0</v>
      </c>
      <c r="D55" s="71" t="e">
        <f t="shared" si="2"/>
        <v>#DIV/0!</v>
      </c>
    </row>
    <row r="58" spans="1:6" ht="16.5" customHeight="1" x14ac:dyDescent="0.3">
      <c r="A58" s="97" t="s">
        <v>354</v>
      </c>
      <c r="B58" s="98"/>
      <c r="C58" s="98"/>
      <c r="D58" s="98"/>
      <c r="E58" s="125"/>
      <c r="F58" s="121"/>
    </row>
    <row r="60" spans="1:6" ht="28.5" x14ac:dyDescent="0.3">
      <c r="A60" s="73"/>
      <c r="B60" s="74" t="s">
        <v>358</v>
      </c>
      <c r="C60" s="74" t="s">
        <v>356</v>
      </c>
      <c r="D60" s="74" t="s">
        <v>357</v>
      </c>
    </row>
    <row r="61" spans="1:6" ht="28.5" x14ac:dyDescent="0.3">
      <c r="A61" s="114" t="s">
        <v>364</v>
      </c>
      <c r="B61" s="75">
        <f>COUNTIF('Grille d''audit'!$B$37:$AE$37,"oui")</f>
        <v>0</v>
      </c>
      <c r="C61" s="75">
        <f>COUNTIF('Grille d''audit'!$B$37:$AE$37,"oui")</f>
        <v>0</v>
      </c>
      <c r="D61" s="76" t="e">
        <f>$C61/$B$5</f>
        <v>#DIV/0!</v>
      </c>
    </row>
    <row r="62" spans="1:6" ht="28.5" x14ac:dyDescent="0.3">
      <c r="A62" s="114" t="s">
        <v>365</v>
      </c>
      <c r="B62" s="75">
        <f>COUNTIF('Grille d''audit'!$B$38:$AE$38,"oui")</f>
        <v>0</v>
      </c>
      <c r="C62" s="75">
        <f>COUNTIF('Grille d''audit'!$B$38:$AE$38,"oui")</f>
        <v>0</v>
      </c>
      <c r="D62" s="76" t="e">
        <f t="shared" ref="D62:D66" si="3">$C62/$B$5</f>
        <v>#DIV/0!</v>
      </c>
    </row>
    <row r="63" spans="1:6" ht="28.5" x14ac:dyDescent="0.3">
      <c r="A63" s="114" t="s">
        <v>308</v>
      </c>
      <c r="B63" s="75">
        <f>COUNTIF('Grille d''audit'!$B$39:$AE$39,"oui")</f>
        <v>0</v>
      </c>
      <c r="C63" s="75">
        <f>COUNTIF('Grille d''audit'!$B$39:$AE$39,"oui")</f>
        <v>0</v>
      </c>
      <c r="D63" s="76" t="e">
        <f t="shared" si="3"/>
        <v>#DIV/0!</v>
      </c>
    </row>
    <row r="64" spans="1:6" ht="42.75" x14ac:dyDescent="0.3">
      <c r="A64" s="114" t="s">
        <v>309</v>
      </c>
      <c r="B64" s="75">
        <f>COUNTIF('Grille d''audit'!$B$40:$AE$40,"oui")</f>
        <v>0</v>
      </c>
      <c r="C64" s="75">
        <f>COUNTIF('Grille d''audit'!$B$40:$AE$40,"oui")</f>
        <v>0</v>
      </c>
      <c r="D64" s="76" t="e">
        <f t="shared" si="3"/>
        <v>#DIV/0!</v>
      </c>
    </row>
    <row r="65" spans="1:6" ht="28.5" x14ac:dyDescent="0.3">
      <c r="A65" s="114" t="s">
        <v>310</v>
      </c>
      <c r="B65" s="75">
        <f>COUNTIF('Grille d''audit'!$B$41:$AE$41,"oui")</f>
        <v>0</v>
      </c>
      <c r="C65" s="75">
        <f>COUNTIF('Grille d''audit'!$B$41:$AE$41,"oui")</f>
        <v>0</v>
      </c>
      <c r="D65" s="76" t="e">
        <f t="shared" si="3"/>
        <v>#DIV/0!</v>
      </c>
    </row>
    <row r="66" spans="1:6" ht="28.5" x14ac:dyDescent="0.3">
      <c r="A66" s="114" t="s">
        <v>311</v>
      </c>
      <c r="B66" s="75">
        <f>COUNTIF('Grille d''audit'!$B$42:$AE$42,"oui")</f>
        <v>0</v>
      </c>
      <c r="C66" s="75">
        <f>COUNTIF('Grille d''audit'!$B$42:$AE$42,"oui")</f>
        <v>0</v>
      </c>
      <c r="D66" s="76" t="e">
        <f t="shared" si="3"/>
        <v>#DIV/0!</v>
      </c>
    </row>
    <row r="67" spans="1:6" ht="28.5" x14ac:dyDescent="0.3">
      <c r="A67" s="115" t="s">
        <v>387</v>
      </c>
      <c r="B67" s="77">
        <f>SUM('Grille d''audit'!$B$58:$AE$58)</f>
        <v>0</v>
      </c>
      <c r="C67" s="77">
        <f>COUNTIF('Grille d''audit'!$B$58:$AE$58,"&gt;0")</f>
        <v>0</v>
      </c>
      <c r="D67" s="78" t="e">
        <f t="shared" ref="D67" si="4">$C67/$B$5</f>
        <v>#DIV/0!</v>
      </c>
    </row>
    <row r="68" spans="1:6" x14ac:dyDescent="0.3">
      <c r="A68" s="116"/>
      <c r="B68" s="85"/>
      <c r="C68" s="85"/>
      <c r="D68" s="86"/>
    </row>
    <row r="70" spans="1:6" ht="16.5" customHeight="1" x14ac:dyDescent="0.3">
      <c r="A70" s="99" t="s">
        <v>342</v>
      </c>
      <c r="B70" s="100"/>
      <c r="C70" s="100"/>
      <c r="D70" s="101"/>
      <c r="E70" s="121"/>
      <c r="F70" s="121"/>
    </row>
    <row r="72" spans="1:6" ht="28.5" x14ac:dyDescent="0.3">
      <c r="A72" s="83"/>
      <c r="B72" s="84" t="s">
        <v>358</v>
      </c>
      <c r="C72" s="84" t="s">
        <v>356</v>
      </c>
      <c r="D72" s="84" t="s">
        <v>357</v>
      </c>
    </row>
    <row r="73" spans="1:6" ht="25.5" x14ac:dyDescent="0.3">
      <c r="A73" s="117" t="s">
        <v>320</v>
      </c>
      <c r="B73" s="79">
        <f>COUNTIF('Grille d''audit'!$B$44:$AE$44,"oui")</f>
        <v>0</v>
      </c>
      <c r="C73" s="79">
        <f>COUNTIF('Grille d''audit'!$B$44:$AE$44,"oui")</f>
        <v>0</v>
      </c>
      <c r="D73" s="80" t="e">
        <f>$C73/$B$5</f>
        <v>#DIV/0!</v>
      </c>
    </row>
    <row r="74" spans="1:6" ht="28.5" x14ac:dyDescent="0.3">
      <c r="A74" s="118" t="s">
        <v>312</v>
      </c>
      <c r="B74" s="79">
        <f>COUNTIF('Grille d''audit'!$B$45:$AE$45,"oui")</f>
        <v>0</v>
      </c>
      <c r="C74" s="79">
        <f>COUNTIF('Grille d''audit'!$B$45:$AE$45,"oui")</f>
        <v>0</v>
      </c>
      <c r="D74" s="80" t="e">
        <f t="shared" ref="D74:D81" si="5">$C74/$B$5</f>
        <v>#DIV/0!</v>
      </c>
    </row>
    <row r="75" spans="1:6" x14ac:dyDescent="0.3">
      <c r="A75" s="118" t="s">
        <v>313</v>
      </c>
      <c r="B75" s="79">
        <f>COUNTIF('Grille d''audit'!$B$46:$AE$46,"oui")</f>
        <v>0</v>
      </c>
      <c r="C75" s="79">
        <f>COUNTIF('Grille d''audit'!$B$46:$AE$46,"oui")</f>
        <v>0</v>
      </c>
      <c r="D75" s="80" t="e">
        <f t="shared" si="5"/>
        <v>#DIV/0!</v>
      </c>
    </row>
    <row r="76" spans="1:6" x14ac:dyDescent="0.3">
      <c r="A76" s="118" t="s">
        <v>315</v>
      </c>
      <c r="B76" s="79">
        <f>COUNTIF('Grille d''audit'!$B$47:$AE$47,"oui")</f>
        <v>0</v>
      </c>
      <c r="C76" s="79">
        <f>COUNTIF('Grille d''audit'!$B$47:$AE$47,"oui")</f>
        <v>0</v>
      </c>
      <c r="D76" s="80" t="e">
        <f t="shared" si="5"/>
        <v>#DIV/0!</v>
      </c>
    </row>
    <row r="77" spans="1:6" ht="28.5" x14ac:dyDescent="0.3">
      <c r="A77" s="118" t="s">
        <v>316</v>
      </c>
      <c r="B77" s="79">
        <f>COUNTIF('Grille d''audit'!$B$48:$AE$48,"oui")</f>
        <v>0</v>
      </c>
      <c r="C77" s="79">
        <f>COUNTIF('Grille d''audit'!$B$48:$AE$48,"oui")</f>
        <v>0</v>
      </c>
      <c r="D77" s="80" t="e">
        <f t="shared" si="5"/>
        <v>#DIV/0!</v>
      </c>
    </row>
    <row r="78" spans="1:6" ht="28.5" x14ac:dyDescent="0.3">
      <c r="A78" s="118" t="s">
        <v>321</v>
      </c>
      <c r="B78" s="79">
        <f>COUNTIF('Grille d''audit'!$B$49:$AE$49,"oui")</f>
        <v>0</v>
      </c>
      <c r="C78" s="79">
        <f>COUNTIF('Grille d''audit'!$B$49:$AE$49,"oui")</f>
        <v>0</v>
      </c>
      <c r="D78" s="80" t="e">
        <f t="shared" si="5"/>
        <v>#DIV/0!</v>
      </c>
    </row>
    <row r="79" spans="1:6" x14ac:dyDescent="0.3">
      <c r="A79" s="118" t="s">
        <v>318</v>
      </c>
      <c r="B79" s="79">
        <f>COUNTIF('Grille d''audit'!$B$50:$AE$50,"oui")</f>
        <v>0</v>
      </c>
      <c r="C79" s="79">
        <f>COUNTIF('Grille d''audit'!$B$50:$AE$50,"oui")</f>
        <v>0</v>
      </c>
      <c r="D79" s="80" t="e">
        <f t="shared" si="5"/>
        <v>#DIV/0!</v>
      </c>
    </row>
    <row r="80" spans="1:6" x14ac:dyDescent="0.3">
      <c r="A80" s="118" t="s">
        <v>319</v>
      </c>
      <c r="B80" s="79">
        <f>COUNTIF('Grille d''audit'!$B$51:$AE$51,"oui")</f>
        <v>0</v>
      </c>
      <c r="C80" s="79">
        <f>COUNTIF('Grille d''audit'!$B$51:$AE$51,"oui")</f>
        <v>0</v>
      </c>
      <c r="D80" s="80" t="e">
        <f t="shared" si="5"/>
        <v>#DIV/0!</v>
      </c>
    </row>
    <row r="81" spans="1:4" x14ac:dyDescent="0.3">
      <c r="A81" s="118" t="s">
        <v>317</v>
      </c>
      <c r="B81" s="79">
        <f>COUNTIF('Grille d''audit'!$B$52:$AE$52,"oui")</f>
        <v>0</v>
      </c>
      <c r="C81" s="79">
        <f>COUNTIF('Grille d''audit'!$B$52:$AE$52,"oui")</f>
        <v>0</v>
      </c>
      <c r="D81" s="80" t="e">
        <f t="shared" si="5"/>
        <v>#DIV/0!</v>
      </c>
    </row>
    <row r="82" spans="1:4" ht="28.5" x14ac:dyDescent="0.3">
      <c r="A82" s="119" t="s">
        <v>366</v>
      </c>
      <c r="B82" s="81">
        <f>SUM('Grille d''audit'!$B$59:$AE$59)</f>
        <v>0</v>
      </c>
      <c r="C82" s="81">
        <f>COUNTIF('Grille d''audit'!$B$59:$AE$59,"&gt;0")</f>
        <v>0</v>
      </c>
      <c r="D82" s="82" t="e">
        <f t="shared" ref="D82" si="6">$C82/$B$5</f>
        <v>#DIV/0!</v>
      </c>
    </row>
  </sheetData>
  <sheetProtection algorithmName="SHA-512" hashValue="YSCGRn/U3SalLoD18tB3eWpawDZIGM81QWD9tJdxK7oVYDOUSYKWWFI/3iLpjWfEoibVwD8H6yNLSMv9OGbDZg==" saltValue="pRGs6IXbrPnp5QiKmnd7uA==" spinCount="100000" sheet="1" objects="1" scenarios="1"/>
  <mergeCells count="10">
    <mergeCell ref="A1:F1"/>
    <mergeCell ref="A4:F4"/>
    <mergeCell ref="A10:F10"/>
    <mergeCell ref="E2:F2"/>
    <mergeCell ref="A46:F46"/>
    <mergeCell ref="A38:F38"/>
    <mergeCell ref="A40:D40"/>
    <mergeCell ref="A49:D49"/>
    <mergeCell ref="A58:D58"/>
    <mergeCell ref="A70:D70"/>
  </mergeCells>
  <pageMargins left="0.7" right="0.7" top="0.75" bottom="0.75" header="0.3" footer="0.3"/>
  <pageSetup paperSize="9" orientation="portrait" r:id="rId1"/>
  <headerFooter>
    <oddFooter>&amp;CRésultats de l'audit "MPI chez la personne âgée"&amp;R&amp;P/&amp;N</oddFooter>
  </headerFooter>
  <rowBreaks count="2" manualBreakCount="2">
    <brk id="37" max="5" man="1"/>
    <brk id="6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C63F"/>
  </sheetPr>
  <dimension ref="A1:G189"/>
  <sheetViews>
    <sheetView view="pageLayout" zoomScaleNormal="100" workbookViewId="0">
      <selection activeCell="A2" sqref="A2"/>
    </sheetView>
  </sheetViews>
  <sheetFormatPr baseColWidth="10" defaultRowHeight="16.5" x14ac:dyDescent="0.3"/>
  <cols>
    <col min="1" max="1" width="21.28515625" style="15" customWidth="1"/>
    <col min="2" max="3" width="10.28515625" style="15" customWidth="1"/>
    <col min="4" max="4" width="2.7109375" style="15" customWidth="1"/>
    <col min="5" max="5" width="21.28515625" style="15" customWidth="1"/>
    <col min="6" max="6" width="10.28515625" style="15" customWidth="1"/>
    <col min="7" max="7" width="10.28515625" style="127" customWidth="1"/>
    <col min="8" max="16384" width="11.42578125" style="127"/>
  </cols>
  <sheetData>
    <row r="1" spans="1:7" ht="48.75" customHeight="1" x14ac:dyDescent="0.3">
      <c r="A1" s="109" t="s">
        <v>367</v>
      </c>
      <c r="B1" s="110"/>
      <c r="C1" s="110"/>
      <c r="D1" s="110"/>
      <c r="E1" s="110"/>
      <c r="F1" s="110"/>
      <c r="G1" s="111"/>
    </row>
    <row r="2" spans="1:7" x14ac:dyDescent="0.3">
      <c r="E2" s="87"/>
      <c r="F2" s="93" t="s">
        <v>361</v>
      </c>
      <c r="G2" s="93"/>
    </row>
    <row r="3" spans="1:7" x14ac:dyDescent="0.3">
      <c r="A3" s="57"/>
      <c r="B3" s="57"/>
      <c r="C3" s="57"/>
      <c r="D3" s="57"/>
      <c r="E3" s="57"/>
      <c r="F3" s="57"/>
    </row>
    <row r="4" spans="1:7" ht="28.5" x14ac:dyDescent="0.3">
      <c r="A4" s="50" t="s">
        <v>290</v>
      </c>
      <c r="B4" s="51" t="s">
        <v>356</v>
      </c>
      <c r="C4" s="51" t="s">
        <v>357</v>
      </c>
      <c r="E4" s="50" t="s">
        <v>368</v>
      </c>
      <c r="F4" s="51" t="s">
        <v>356</v>
      </c>
      <c r="G4" s="51" t="s">
        <v>357</v>
      </c>
    </row>
    <row r="5" spans="1:7" x14ac:dyDescent="0.3">
      <c r="A5" s="49" t="s">
        <v>71</v>
      </c>
      <c r="B5" s="52">
        <f>COUNTIF('Grille d''audit'!$B$4:$AE$23,'Annexe balance BR défavorable'!$A5)</f>
        <v>0</v>
      </c>
      <c r="C5" s="53" t="e">
        <f>$B5/Résultats!$B$5</f>
        <v>#DIV/0!</v>
      </c>
      <c r="E5" s="49" t="s">
        <v>200</v>
      </c>
      <c r="F5" s="52">
        <f>COUNTIF('Grille d''audit'!$B$4:$AE$23,'Annexe balance BR défavorable'!$E5)</f>
        <v>0</v>
      </c>
      <c r="G5" s="53" t="e">
        <f>$F5/Résultats!$B$5</f>
        <v>#DIV/0!</v>
      </c>
    </row>
    <row r="6" spans="1:7" x14ac:dyDescent="0.3">
      <c r="A6" s="49" t="s">
        <v>1</v>
      </c>
      <c r="B6" s="52">
        <f>COUNTIF('Grille d''audit'!$B$4:$AE$23,'Annexe balance BR défavorable'!$A6)</f>
        <v>0</v>
      </c>
      <c r="C6" s="53" t="e">
        <f>$B6/Résultats!$B$5</f>
        <v>#DIV/0!</v>
      </c>
      <c r="E6" s="49" t="s">
        <v>74</v>
      </c>
      <c r="F6" s="52">
        <f>COUNTIF('Grille d''audit'!$B$4:$AE$23,'Annexe balance BR défavorable'!$E6)</f>
        <v>0</v>
      </c>
      <c r="G6" s="53" t="e">
        <f>$F6/Résultats!$B$5</f>
        <v>#DIV/0!</v>
      </c>
    </row>
    <row r="7" spans="1:7" x14ac:dyDescent="0.3">
      <c r="A7" s="49" t="s">
        <v>72</v>
      </c>
      <c r="B7" s="52">
        <f>COUNTIF('Grille d''audit'!$B$4:$AE$23,'Annexe balance BR défavorable'!$A7)</f>
        <v>0</v>
      </c>
      <c r="C7" s="53" t="e">
        <f>$B7/Résultats!$B$5</f>
        <v>#DIV/0!</v>
      </c>
      <c r="E7" s="49" t="s">
        <v>124</v>
      </c>
      <c r="F7" s="52">
        <f>COUNTIF('Grille d''audit'!$B$4:$AE$23,'Annexe balance BR défavorable'!$E7)</f>
        <v>0</v>
      </c>
      <c r="G7" s="53" t="e">
        <f>$F7/Résultats!$B$5</f>
        <v>#DIV/0!</v>
      </c>
    </row>
    <row r="8" spans="1:7" x14ac:dyDescent="0.3">
      <c r="A8" s="49" t="s">
        <v>2</v>
      </c>
      <c r="B8" s="52">
        <f>COUNTIF('Grille d''audit'!$B$4:$AE$23,'Annexe balance BR défavorable'!$A8)</f>
        <v>0</v>
      </c>
      <c r="C8" s="53" t="e">
        <f>$B8/Résultats!$B$5</f>
        <v>#DIV/0!</v>
      </c>
      <c r="E8" s="49" t="s">
        <v>150</v>
      </c>
      <c r="F8" s="52">
        <f>COUNTIF('Grille d''audit'!$B$4:$AE$23,'Annexe balance BR défavorable'!$E8)</f>
        <v>0</v>
      </c>
      <c r="G8" s="53" t="e">
        <f>$F8/Résultats!$B$5</f>
        <v>#DIV/0!</v>
      </c>
    </row>
    <row r="9" spans="1:7" x14ac:dyDescent="0.3">
      <c r="A9" s="49" t="s">
        <v>121</v>
      </c>
      <c r="B9" s="52">
        <f>COUNTIF('Grille d''audit'!$B$4:$AE$23,'Annexe balance BR défavorable'!$A9)</f>
        <v>0</v>
      </c>
      <c r="C9" s="53" t="e">
        <f>$B9/Résultats!$B$5</f>
        <v>#DIV/0!</v>
      </c>
      <c r="E9" s="49" t="s">
        <v>79</v>
      </c>
      <c r="F9" s="52">
        <f>COUNTIF('Grille d''audit'!$B$4:$AE$23,'Annexe balance BR défavorable'!$E9)</f>
        <v>0</v>
      </c>
      <c r="G9" s="53" t="e">
        <f>$F9/Résultats!$B$5</f>
        <v>#DIV/0!</v>
      </c>
    </row>
    <row r="10" spans="1:7" x14ac:dyDescent="0.3">
      <c r="A10" s="49" t="s">
        <v>339</v>
      </c>
      <c r="B10" s="52">
        <f>COUNTIF('Grille d''audit'!$B$4:$AE$23,'Annexe balance BR défavorable'!$A10)</f>
        <v>0</v>
      </c>
      <c r="C10" s="53" t="e">
        <f>$B10/Résultats!$B$5</f>
        <v>#DIV/0!</v>
      </c>
      <c r="E10" s="49" t="s">
        <v>45</v>
      </c>
      <c r="F10" s="52">
        <f>COUNTIF('Grille d''audit'!$B$4:$AE$23,'Annexe balance BR défavorable'!$E10)</f>
        <v>0</v>
      </c>
      <c r="G10" s="53" t="e">
        <f>$F10/Résultats!$B$5</f>
        <v>#DIV/0!</v>
      </c>
    </row>
    <row r="11" spans="1:7" x14ac:dyDescent="0.3">
      <c r="A11" s="49" t="s">
        <v>3</v>
      </c>
      <c r="B11" s="52">
        <f>COUNTIF('Grille d''audit'!$B$4:$AE$23,'Annexe balance BR défavorable'!$A11)</f>
        <v>0</v>
      </c>
      <c r="C11" s="53" t="e">
        <f>$B11/Résultats!$B$5</f>
        <v>#DIV/0!</v>
      </c>
      <c r="E11" s="49" t="s">
        <v>127</v>
      </c>
      <c r="F11" s="52">
        <f>COUNTIF('Grille d''audit'!$B$4:$AE$23,'Annexe balance BR défavorable'!$E11)</f>
        <v>0</v>
      </c>
      <c r="G11" s="53" t="e">
        <f>$F11/Résultats!$B$5</f>
        <v>#DIV/0!</v>
      </c>
    </row>
    <row r="12" spans="1:7" x14ac:dyDescent="0.3">
      <c r="A12" s="49" t="s">
        <v>4</v>
      </c>
      <c r="B12" s="52">
        <f>COUNTIF('Grille d''audit'!$B$4:$AE$23,'Annexe balance BR défavorable'!$A12)</f>
        <v>0</v>
      </c>
      <c r="C12" s="53" t="e">
        <f>$B12/Résultats!$B$5</f>
        <v>#DIV/0!</v>
      </c>
      <c r="E12" s="49" t="s">
        <v>195</v>
      </c>
      <c r="F12" s="52">
        <f>COUNTIF('Grille d''audit'!$B$4:$AE$23,'Annexe balance BR défavorable'!$E12)</f>
        <v>0</v>
      </c>
      <c r="G12" s="53" t="e">
        <f>$F12/Résultats!$B$5</f>
        <v>#DIV/0!</v>
      </c>
    </row>
    <row r="13" spans="1:7" x14ac:dyDescent="0.3">
      <c r="A13" s="49" t="s">
        <v>5</v>
      </c>
      <c r="B13" s="52">
        <f>COUNTIF('Grille d''audit'!$B$4:$AE$23,'Annexe balance BR défavorable'!$A13)</f>
        <v>0</v>
      </c>
      <c r="C13" s="53" t="e">
        <f>$B13/Résultats!$B$5</f>
        <v>#DIV/0!</v>
      </c>
      <c r="E13" s="49" t="s">
        <v>175</v>
      </c>
      <c r="F13" s="52">
        <f>COUNTIF('Grille d''audit'!$B$4:$AE$23,'Annexe balance BR défavorable'!$E13)</f>
        <v>0</v>
      </c>
      <c r="G13" s="53" t="e">
        <f>$F13/Résultats!$B$5</f>
        <v>#DIV/0!</v>
      </c>
    </row>
    <row r="14" spans="1:7" x14ac:dyDescent="0.3">
      <c r="A14" s="49" t="s">
        <v>122</v>
      </c>
      <c r="B14" s="52">
        <f>COUNTIF('Grille d''audit'!$B$4:$AE$23,'Annexe balance BR défavorable'!$A14)</f>
        <v>0</v>
      </c>
      <c r="C14" s="53" t="e">
        <f>$B14/Résultats!$B$5</f>
        <v>#DIV/0!</v>
      </c>
      <c r="E14" s="49" t="s">
        <v>18</v>
      </c>
      <c r="F14" s="52">
        <f>COUNTIF('Grille d''audit'!$B$4:$AE$23,'Annexe balance BR défavorable'!$E14)</f>
        <v>0</v>
      </c>
      <c r="G14" s="53" t="e">
        <f>$F14/Résultats!$B$5</f>
        <v>#DIV/0!</v>
      </c>
    </row>
    <row r="15" spans="1:7" x14ac:dyDescent="0.3">
      <c r="A15" s="49" t="s">
        <v>148</v>
      </c>
      <c r="B15" s="52">
        <f>COUNTIF('Grille d''audit'!$B$4:$AE$23,'Annexe balance BR défavorable'!$A15)</f>
        <v>0</v>
      </c>
      <c r="C15" s="53" t="e">
        <f>$B15/Résultats!$B$5</f>
        <v>#DIV/0!</v>
      </c>
      <c r="E15" s="49" t="s">
        <v>24</v>
      </c>
      <c r="F15" s="52">
        <f>COUNTIF('Grille d''audit'!$B$4:$AE$23,'Annexe balance BR défavorable'!$E15)</f>
        <v>0</v>
      </c>
      <c r="G15" s="53" t="e">
        <f>$F15/Résultats!$B$5</f>
        <v>#DIV/0!</v>
      </c>
    </row>
    <row r="16" spans="1:7" x14ac:dyDescent="0.3">
      <c r="A16" s="49" t="s">
        <v>73</v>
      </c>
      <c r="B16" s="52">
        <f>COUNTIF('Grille d''audit'!$B$4:$AE$23,'Annexe balance BR défavorable'!$A16)</f>
        <v>0</v>
      </c>
      <c r="C16" s="53" t="e">
        <f>$B16/Résultats!$B$5</f>
        <v>#DIV/0!</v>
      </c>
      <c r="E16" s="49" t="s">
        <v>182</v>
      </c>
      <c r="F16" s="52">
        <f>COUNTIF('Grille d''audit'!$B$4:$AE$23,'Annexe balance BR défavorable'!$E16)</f>
        <v>0</v>
      </c>
      <c r="G16" s="53" t="e">
        <f>$F16/Résultats!$B$5</f>
        <v>#DIV/0!</v>
      </c>
    </row>
    <row r="17" spans="1:7" s="15" customFormat="1" ht="14.25" x14ac:dyDescent="0.25">
      <c r="A17" s="49" t="s">
        <v>6</v>
      </c>
      <c r="B17" s="52">
        <f>COUNTIF('Grille d''audit'!$B$4:$AE$23,'Annexe balance BR défavorable'!$A17)</f>
        <v>0</v>
      </c>
      <c r="C17" s="53" t="e">
        <f>$B17/Résultats!$B$5</f>
        <v>#DIV/0!</v>
      </c>
      <c r="E17" s="49" t="s">
        <v>46</v>
      </c>
      <c r="F17" s="52">
        <f>COUNTIF('Grille d''audit'!$B$4:$AE$23,'Annexe balance BR défavorable'!$E17)</f>
        <v>0</v>
      </c>
      <c r="G17" s="53" t="e">
        <f>$F17/Résultats!$B$5</f>
        <v>#DIV/0!</v>
      </c>
    </row>
    <row r="18" spans="1:7" s="15" customFormat="1" ht="14.25" x14ac:dyDescent="0.25">
      <c r="A18" s="49" t="s">
        <v>7</v>
      </c>
      <c r="B18" s="52">
        <f>COUNTIF('Grille d''audit'!$B$4:$AE$23,'Annexe balance BR défavorable'!$A18)</f>
        <v>0</v>
      </c>
      <c r="C18" s="53" t="e">
        <f>$B18/Résultats!$B$5</f>
        <v>#DIV/0!</v>
      </c>
      <c r="E18" s="49" t="s">
        <v>193</v>
      </c>
      <c r="F18" s="52">
        <f>COUNTIF('Grille d''audit'!$B$4:$AE$23,'Annexe balance BR défavorable'!$E18)</f>
        <v>0</v>
      </c>
      <c r="G18" s="53" t="e">
        <f>$F18/Résultats!$B$5</f>
        <v>#DIV/0!</v>
      </c>
    </row>
    <row r="19" spans="1:7" s="15" customFormat="1" ht="14.25" x14ac:dyDescent="0.25">
      <c r="A19" s="49" t="s">
        <v>74</v>
      </c>
      <c r="B19" s="52">
        <f>COUNTIF('Grille d''audit'!$B$4:$AE$23,'Annexe balance BR défavorable'!$A19)</f>
        <v>0</v>
      </c>
      <c r="C19" s="53" t="e">
        <f>$B19/Résultats!$B$5</f>
        <v>#DIV/0!</v>
      </c>
      <c r="E19" s="49" t="s">
        <v>177</v>
      </c>
      <c r="F19" s="52">
        <f>COUNTIF('Grille d''audit'!$B$4:$AE$23,'Annexe balance BR défavorable'!$E19)</f>
        <v>0</v>
      </c>
      <c r="G19" s="53" t="e">
        <f>$F19/Résultats!$B$5</f>
        <v>#DIV/0!</v>
      </c>
    </row>
    <row r="20" spans="1:7" s="15" customFormat="1" ht="14.25" x14ac:dyDescent="0.25">
      <c r="A20" s="49" t="s">
        <v>149</v>
      </c>
      <c r="B20" s="52">
        <f>COUNTIF('Grille d''audit'!$B$4:$AE$23,'Annexe balance BR défavorable'!$A20)</f>
        <v>0</v>
      </c>
      <c r="C20" s="53" t="e">
        <f>$B20/Résultats!$B$5</f>
        <v>#DIV/0!</v>
      </c>
      <c r="E20" s="49" t="s">
        <v>204</v>
      </c>
      <c r="F20" s="52">
        <f>COUNTIF('Grille d''audit'!$B$4:$AE$23,'Annexe balance BR défavorable'!$E20)</f>
        <v>0</v>
      </c>
      <c r="G20" s="53" t="e">
        <f>$F20/Résultats!$B$5</f>
        <v>#DIV/0!</v>
      </c>
    </row>
    <row r="21" spans="1:7" s="15" customFormat="1" ht="14.25" x14ac:dyDescent="0.25">
      <c r="A21" s="49" t="s">
        <v>123</v>
      </c>
      <c r="B21" s="52">
        <f>COUNTIF('Grille d''audit'!$B$4:$AE$23,'Annexe balance BR défavorable'!$A21)</f>
        <v>0</v>
      </c>
      <c r="C21" s="53" t="e">
        <f>$B21/Résultats!$B$5</f>
        <v>#DIV/0!</v>
      </c>
      <c r="E21" s="49" t="s">
        <v>205</v>
      </c>
      <c r="F21" s="52">
        <f>COUNTIF('Grille d''audit'!$B$4:$AE$23,'Annexe balance BR défavorable'!$E21)</f>
        <v>0</v>
      </c>
      <c r="G21" s="53" t="e">
        <f>$F21/Résultats!$B$5</f>
        <v>#DIV/0!</v>
      </c>
    </row>
    <row r="22" spans="1:7" s="15" customFormat="1" ht="14.25" x14ac:dyDescent="0.25">
      <c r="A22" s="49" t="s">
        <v>75</v>
      </c>
      <c r="B22" s="52">
        <f>COUNTIF('Grille d''audit'!$B$4:$AE$23,'Annexe balance BR défavorable'!$A22)</f>
        <v>0</v>
      </c>
      <c r="C22" s="53" t="e">
        <f>$B22/Résultats!$B$5</f>
        <v>#DIV/0!</v>
      </c>
      <c r="E22" s="49" t="s">
        <v>183</v>
      </c>
      <c r="F22" s="52">
        <f>COUNTIF('Grille d''audit'!$B$4:$AE$23,'Annexe balance BR défavorable'!$E22)</f>
        <v>0</v>
      </c>
      <c r="G22" s="53" t="e">
        <f>$F22/Résultats!$B$5</f>
        <v>#DIV/0!</v>
      </c>
    </row>
    <row r="23" spans="1:7" s="15" customFormat="1" ht="14.25" x14ac:dyDescent="0.25">
      <c r="A23" s="49" t="s">
        <v>124</v>
      </c>
      <c r="B23" s="52">
        <f>COUNTIF('Grille d''audit'!$B$4:$AE$23,'Annexe balance BR défavorable'!$A23)</f>
        <v>0</v>
      </c>
      <c r="C23" s="53" t="e">
        <f>$B23/Résultats!$B$5</f>
        <v>#DIV/0!</v>
      </c>
      <c r="E23" s="49" t="s">
        <v>185</v>
      </c>
      <c r="F23" s="52">
        <f>COUNTIF('Grille d''audit'!$B$4:$AE$23,'Annexe balance BR défavorable'!$E23)</f>
        <v>0</v>
      </c>
      <c r="G23" s="53" t="e">
        <f>$F23/Résultats!$B$5</f>
        <v>#DIV/0!</v>
      </c>
    </row>
    <row r="24" spans="1:7" s="15" customFormat="1" ht="14.25" x14ac:dyDescent="0.25">
      <c r="A24" s="49" t="s">
        <v>150</v>
      </c>
      <c r="B24" s="52">
        <f>COUNTIF('Grille d''audit'!$B$4:$AE$23,'Annexe balance BR défavorable'!$A24)</f>
        <v>0</v>
      </c>
      <c r="C24" s="53" t="e">
        <f>$B24/Résultats!$B$5</f>
        <v>#DIV/0!</v>
      </c>
      <c r="E24" s="49" t="s">
        <v>186</v>
      </c>
      <c r="F24" s="52">
        <f>COUNTIF('Grille d''audit'!$B$4:$AE$23,'Annexe balance BR défavorable'!$E24)</f>
        <v>0</v>
      </c>
      <c r="G24" s="53" t="e">
        <f>$F24/Résultats!$B$5</f>
        <v>#DIV/0!</v>
      </c>
    </row>
    <row r="25" spans="1:7" s="15" customFormat="1" ht="14.25" x14ac:dyDescent="0.25">
      <c r="A25" s="49" t="s">
        <v>8</v>
      </c>
      <c r="B25" s="52">
        <f>COUNTIF('Grille d''audit'!$B$4:$AE$23,'Annexe balance BR défavorable'!$A25)</f>
        <v>0</v>
      </c>
      <c r="C25" s="53" t="e">
        <f>$B25/Résultats!$B$5</f>
        <v>#DIV/0!</v>
      </c>
      <c r="E25" s="49" t="s">
        <v>187</v>
      </c>
      <c r="F25" s="52">
        <f>COUNTIF('Grille d''audit'!$B$4:$AE$23,'Annexe balance BR défavorable'!$E25)</f>
        <v>0</v>
      </c>
      <c r="G25" s="53" t="e">
        <f>$F25/Résultats!$B$5</f>
        <v>#DIV/0!</v>
      </c>
    </row>
    <row r="26" spans="1:7" s="15" customFormat="1" ht="14.25" x14ac:dyDescent="0.25">
      <c r="A26" s="49" t="s">
        <v>76</v>
      </c>
      <c r="B26" s="52">
        <f>COUNTIF('Grille d''audit'!$B$4:$AE$23,'Annexe balance BR défavorable'!$A26)</f>
        <v>0</v>
      </c>
      <c r="C26" s="53" t="e">
        <f>$B26/Résultats!$B$5</f>
        <v>#DIV/0!</v>
      </c>
      <c r="E26" s="49" t="s">
        <v>188</v>
      </c>
      <c r="F26" s="52">
        <f>COUNTIF('Grille d''audit'!$B$4:$AE$23,'Annexe balance BR défavorable'!$E26)</f>
        <v>0</v>
      </c>
      <c r="G26" s="53" t="e">
        <f>$F26/Résultats!$B$5</f>
        <v>#DIV/0!</v>
      </c>
    </row>
    <row r="27" spans="1:7" s="15" customFormat="1" ht="14.25" x14ac:dyDescent="0.25">
      <c r="A27" s="49" t="s">
        <v>9</v>
      </c>
      <c r="B27" s="52">
        <f>COUNTIF('Grille d''audit'!$B$4:$AE$23,'Annexe balance BR défavorable'!$A27)</f>
        <v>0</v>
      </c>
      <c r="C27" s="53" t="e">
        <f>$B27/Résultats!$B$5</f>
        <v>#DIV/0!</v>
      </c>
      <c r="E27" s="49" t="s">
        <v>192</v>
      </c>
      <c r="F27" s="52">
        <f>COUNTIF('Grille d''audit'!$B$4:$AE$23,'Annexe balance BR défavorable'!$E27)</f>
        <v>0</v>
      </c>
      <c r="G27" s="53" t="e">
        <f>$F27/Résultats!$B$5</f>
        <v>#DIV/0!</v>
      </c>
    </row>
    <row r="28" spans="1:7" s="15" customFormat="1" ht="14.25" x14ac:dyDescent="0.25">
      <c r="A28" s="49" t="s">
        <v>10</v>
      </c>
      <c r="B28" s="52">
        <f>COUNTIF('Grille d''audit'!$B$4:$AE$23,'Annexe balance BR défavorable'!$A28)</f>
        <v>0</v>
      </c>
      <c r="C28" s="53" t="e">
        <f>$B28/Résultats!$B$5</f>
        <v>#DIV/0!</v>
      </c>
      <c r="E28" s="49" t="s">
        <v>189</v>
      </c>
      <c r="F28" s="52">
        <f>COUNTIF('Grille d''audit'!$B$4:$AE$23,'Annexe balance BR défavorable'!$E28)</f>
        <v>0</v>
      </c>
      <c r="G28" s="53" t="e">
        <f>$F28/Résultats!$B$5</f>
        <v>#DIV/0!</v>
      </c>
    </row>
    <row r="29" spans="1:7" s="15" customFormat="1" ht="14.25" x14ac:dyDescent="0.25">
      <c r="A29" s="49" t="s">
        <v>77</v>
      </c>
      <c r="B29" s="52">
        <f>COUNTIF('Grille d''audit'!$B$4:$AE$23,'Annexe balance BR défavorable'!$A29)</f>
        <v>0</v>
      </c>
      <c r="C29" s="53" t="e">
        <f>$B29/Résultats!$B$5</f>
        <v>#DIV/0!</v>
      </c>
      <c r="E29" s="49" t="s">
        <v>337</v>
      </c>
      <c r="F29" s="52">
        <f>COUNTIF('Grille d''audit'!$B$4:$AE$23,'Annexe balance BR défavorable'!$E29)</f>
        <v>0</v>
      </c>
      <c r="G29" s="53" t="e">
        <f>$F29/Résultats!$B$5</f>
        <v>#DIV/0!</v>
      </c>
    </row>
    <row r="30" spans="1:7" s="15" customFormat="1" ht="14.25" x14ac:dyDescent="0.25">
      <c r="A30" s="49" t="s">
        <v>11</v>
      </c>
      <c r="B30" s="52">
        <f>COUNTIF('Grille d''audit'!$B$4:$AE$23,'Annexe balance BR défavorable'!$A30)</f>
        <v>0</v>
      </c>
      <c r="C30" s="53" t="e">
        <f>$B30/Résultats!$B$5</f>
        <v>#DIV/0!</v>
      </c>
      <c r="E30" s="49" t="s">
        <v>41</v>
      </c>
      <c r="F30" s="52">
        <f>COUNTIF('Grille d''audit'!$B$4:$AE$23,'Annexe balance BR défavorable'!$E30)</f>
        <v>0</v>
      </c>
      <c r="G30" s="53" t="e">
        <f>$F30/Résultats!$B$5</f>
        <v>#DIV/0!</v>
      </c>
    </row>
    <row r="31" spans="1:7" s="15" customFormat="1" ht="14.25" x14ac:dyDescent="0.25">
      <c r="A31" s="49" t="s">
        <v>164</v>
      </c>
      <c r="B31" s="52">
        <f>COUNTIF('Grille d''audit'!$B$4:$AE$23,'Annexe balance BR défavorable'!$A31)</f>
        <v>0</v>
      </c>
      <c r="C31" s="53" t="e">
        <f>$B31/Résultats!$B$5</f>
        <v>#DIV/0!</v>
      </c>
      <c r="E31" s="49" t="s">
        <v>196</v>
      </c>
      <c r="F31" s="52">
        <f>COUNTIF('Grille d''audit'!$B$4:$AE$23,'Annexe balance BR défavorable'!$E31)</f>
        <v>0</v>
      </c>
      <c r="G31" s="53" t="e">
        <f>$F31/Résultats!$B$5</f>
        <v>#DIV/0!</v>
      </c>
    </row>
    <row r="32" spans="1:7" s="15" customFormat="1" ht="14.25" x14ac:dyDescent="0.25">
      <c r="A32" s="49" t="s">
        <v>12</v>
      </c>
      <c r="B32" s="52">
        <f>COUNTIF('Grille d''audit'!$B$4:$AE$23,'Annexe balance BR défavorable'!$A32)</f>
        <v>0</v>
      </c>
      <c r="C32" s="53" t="e">
        <f>$B32/Résultats!$B$5</f>
        <v>#DIV/0!</v>
      </c>
      <c r="E32" s="49" t="s">
        <v>49</v>
      </c>
      <c r="F32" s="52">
        <f>COUNTIF('Grille d''audit'!$B$4:$AE$23,'Annexe balance BR défavorable'!$E32)</f>
        <v>0</v>
      </c>
      <c r="G32" s="53" t="e">
        <f>$F32/Résultats!$B$5</f>
        <v>#DIV/0!</v>
      </c>
    </row>
    <row r="33" spans="1:7" s="15" customFormat="1" ht="14.25" x14ac:dyDescent="0.25">
      <c r="A33" s="49" t="s">
        <v>151</v>
      </c>
      <c r="B33" s="52">
        <f>COUNTIF('Grille d''audit'!$B$4:$AE$23,'Annexe balance BR défavorable'!$A33)</f>
        <v>0</v>
      </c>
      <c r="C33" s="53" t="e">
        <f>$B33/Résultats!$B$5</f>
        <v>#DIV/0!</v>
      </c>
      <c r="E33" s="49" t="s">
        <v>94</v>
      </c>
      <c r="F33" s="52">
        <f>COUNTIF('Grille d''audit'!$B$4:$AE$23,'Annexe balance BR défavorable'!$E33)</f>
        <v>0</v>
      </c>
      <c r="G33" s="53" t="e">
        <f>$F33/Résultats!$B$5</f>
        <v>#DIV/0!</v>
      </c>
    </row>
    <row r="34" spans="1:7" s="15" customFormat="1" ht="14.25" x14ac:dyDescent="0.25">
      <c r="A34" s="49" t="s">
        <v>78</v>
      </c>
      <c r="B34" s="52">
        <f>COUNTIF('Grille d''audit'!$B$4:$AE$23,'Annexe balance BR défavorable'!$A34)</f>
        <v>0</v>
      </c>
      <c r="C34" s="53" t="e">
        <f>$B34/Résultats!$B$5</f>
        <v>#DIV/0!</v>
      </c>
      <c r="E34" s="49" t="s">
        <v>334</v>
      </c>
      <c r="F34" s="52">
        <f>COUNTIF('Grille d''audit'!$B$4:$AE$23,'Annexe balance BR défavorable'!$E34)</f>
        <v>0</v>
      </c>
      <c r="G34" s="53" t="e">
        <f>$F34/Résultats!$B$5</f>
        <v>#DIV/0!</v>
      </c>
    </row>
    <row r="35" spans="1:7" s="15" customFormat="1" ht="14.25" x14ac:dyDescent="0.25">
      <c r="A35" s="49" t="s">
        <v>79</v>
      </c>
      <c r="B35" s="52">
        <f>COUNTIF('Grille d''audit'!$B$4:$AE$23,'Annexe balance BR défavorable'!$A35)</f>
        <v>0</v>
      </c>
      <c r="C35" s="53" t="e">
        <f>$B35/Résultats!$B$5</f>
        <v>#DIV/0!</v>
      </c>
      <c r="E35" s="49" t="s">
        <v>208</v>
      </c>
      <c r="F35" s="52">
        <f>COUNTIF('Grille d''audit'!$B$4:$AE$23,'Annexe balance BR défavorable'!$E35)</f>
        <v>0</v>
      </c>
      <c r="G35" s="53" t="e">
        <f>$F35/Résultats!$B$5</f>
        <v>#DIV/0!</v>
      </c>
    </row>
    <row r="36" spans="1:7" s="15" customFormat="1" ht="14.25" x14ac:dyDescent="0.25">
      <c r="A36" s="49" t="s">
        <v>125</v>
      </c>
      <c r="B36" s="52">
        <f>COUNTIF('Grille d''audit'!$B$4:$AE$23,'Annexe balance BR défavorable'!$A36)</f>
        <v>0</v>
      </c>
      <c r="C36" s="53" t="e">
        <f>$B36/Résultats!$B$5</f>
        <v>#DIV/0!</v>
      </c>
      <c r="E36" s="49" t="s">
        <v>176</v>
      </c>
      <c r="F36" s="52">
        <f>COUNTIF('Grille d''audit'!$B$4:$AE$23,'Annexe balance BR défavorable'!$E36)</f>
        <v>0</v>
      </c>
      <c r="G36" s="53" t="e">
        <f>$F36/Résultats!$B$5</f>
        <v>#DIV/0!</v>
      </c>
    </row>
    <row r="37" spans="1:7" s="15" customFormat="1" ht="14.25" x14ac:dyDescent="0.25">
      <c r="A37" s="49" t="s">
        <v>80</v>
      </c>
      <c r="B37" s="52">
        <f>COUNTIF('Grille d''audit'!$B$4:$AE$23,'Annexe balance BR défavorable'!$A37)</f>
        <v>0</v>
      </c>
      <c r="C37" s="53" t="e">
        <f>$B37/Résultats!$B$5</f>
        <v>#DIV/0!</v>
      </c>
      <c r="E37" s="49" t="s">
        <v>174</v>
      </c>
      <c r="F37" s="52">
        <f>COUNTIF('Grille d''audit'!$B$4:$AE$23,'Annexe balance BR défavorable'!$E37)</f>
        <v>0</v>
      </c>
      <c r="G37" s="53" t="e">
        <f>$F37/Résultats!$B$5</f>
        <v>#DIV/0!</v>
      </c>
    </row>
    <row r="38" spans="1:7" s="15" customFormat="1" ht="14.25" x14ac:dyDescent="0.25">
      <c r="A38" s="49" t="s">
        <v>13</v>
      </c>
      <c r="B38" s="52">
        <f>COUNTIF('Grille d''audit'!$B$4:$AE$23,'Annexe balance BR défavorable'!$A38)</f>
        <v>0</v>
      </c>
      <c r="C38" s="53" t="e">
        <f>$B38/Résultats!$B$5</f>
        <v>#DIV/0!</v>
      </c>
      <c r="E38" s="49" t="s">
        <v>199</v>
      </c>
      <c r="F38" s="52">
        <f>COUNTIF('Grille d''audit'!$B$4:$AE$23,'Annexe balance BR défavorable'!$E38)</f>
        <v>0</v>
      </c>
      <c r="G38" s="53" t="e">
        <f>$F38/Résultats!$B$5</f>
        <v>#DIV/0!</v>
      </c>
    </row>
    <row r="39" spans="1:7" s="15" customFormat="1" ht="14.25" x14ac:dyDescent="0.25">
      <c r="A39" s="49" t="s">
        <v>44</v>
      </c>
      <c r="B39" s="52">
        <f>COUNTIF('Grille d''audit'!$B$4:$AE$23,'Annexe balance BR défavorable'!$A39)</f>
        <v>0</v>
      </c>
      <c r="C39" s="53" t="e">
        <f>$B39/Résultats!$B$5</f>
        <v>#DIV/0!</v>
      </c>
      <c r="E39" s="49" t="s">
        <v>197</v>
      </c>
      <c r="F39" s="52">
        <f>COUNTIF('Grille d''audit'!$B$4:$AE$23,'Annexe balance BR défavorable'!$E39)</f>
        <v>0</v>
      </c>
      <c r="G39" s="53" t="e">
        <f>$F39/Résultats!$B$5</f>
        <v>#DIV/0!</v>
      </c>
    </row>
    <row r="40" spans="1:7" s="15" customFormat="1" ht="14.25" x14ac:dyDescent="0.25">
      <c r="A40" s="49" t="s">
        <v>45</v>
      </c>
      <c r="B40" s="52">
        <f>COUNTIF('Grille d''audit'!$B$4:$AE$23,'Annexe balance BR défavorable'!$A40)</f>
        <v>0</v>
      </c>
      <c r="C40" s="53" t="e">
        <f>$B40/Résultats!$B$5</f>
        <v>#DIV/0!</v>
      </c>
      <c r="E40" s="49" t="s">
        <v>206</v>
      </c>
      <c r="F40" s="52">
        <f>COUNTIF('Grille d''audit'!$B$4:$AE$23,'Annexe balance BR défavorable'!$E40)</f>
        <v>0</v>
      </c>
      <c r="G40" s="53" t="e">
        <f>$F40/Résultats!$B$5</f>
        <v>#DIV/0!</v>
      </c>
    </row>
    <row r="41" spans="1:7" s="15" customFormat="1" ht="14.25" x14ac:dyDescent="0.25">
      <c r="A41" s="49" t="s">
        <v>14</v>
      </c>
      <c r="B41" s="52">
        <f>COUNTIF('Grille d''audit'!$B$4:$AE$23,'Annexe balance BR défavorable'!$A41)</f>
        <v>0</v>
      </c>
      <c r="C41" s="53" t="e">
        <f>$B41/Résultats!$B$5</f>
        <v>#DIV/0!</v>
      </c>
      <c r="E41" s="49" t="s">
        <v>190</v>
      </c>
      <c r="F41" s="52">
        <f>COUNTIF('Grille d''audit'!$B$4:$AE$23,'Annexe balance BR défavorable'!$E41)</f>
        <v>0</v>
      </c>
      <c r="G41" s="53" t="e">
        <f>$F41/Résultats!$B$5</f>
        <v>#DIV/0!</v>
      </c>
    </row>
    <row r="42" spans="1:7" s="15" customFormat="1" ht="14.25" x14ac:dyDescent="0.25">
      <c r="A42" s="49" t="s">
        <v>127</v>
      </c>
      <c r="B42" s="52">
        <f>COUNTIF('Grille d''audit'!$B$4:$AE$23,'Annexe balance BR défavorable'!$A42)</f>
        <v>0</v>
      </c>
      <c r="C42" s="53" t="e">
        <f>$B42/Résultats!$B$5</f>
        <v>#DIV/0!</v>
      </c>
      <c r="E42" s="49" t="s">
        <v>207</v>
      </c>
      <c r="F42" s="52">
        <f>COUNTIF('Grille d''audit'!$B$4:$AE$23,'Annexe balance BR défavorable'!$E42)</f>
        <v>0</v>
      </c>
      <c r="G42" s="53" t="e">
        <f>$F42/Résultats!$B$5</f>
        <v>#DIV/0!</v>
      </c>
    </row>
    <row r="43" spans="1:7" s="15" customFormat="1" ht="14.25" x14ac:dyDescent="0.25">
      <c r="A43" s="49" t="s">
        <v>15</v>
      </c>
      <c r="B43" s="52">
        <f>COUNTIF('Grille d''audit'!$B$4:$AE$23,'Annexe balance BR défavorable'!$A43)</f>
        <v>0</v>
      </c>
      <c r="C43" s="53" t="e">
        <f>$B43/Résultats!$B$5</f>
        <v>#DIV/0!</v>
      </c>
      <c r="E43" s="49" t="s">
        <v>201</v>
      </c>
      <c r="F43" s="52">
        <f>COUNTIF('Grille d''audit'!$B$4:$AE$23,'Annexe balance BR défavorable'!$E43)</f>
        <v>0</v>
      </c>
      <c r="G43" s="53" t="e">
        <f>$F43/Résultats!$B$5</f>
        <v>#DIV/0!</v>
      </c>
    </row>
    <row r="44" spans="1:7" s="15" customFormat="1" ht="14.25" x14ac:dyDescent="0.25">
      <c r="A44" s="49" t="s">
        <v>16</v>
      </c>
      <c r="B44" s="52">
        <f>COUNTIF('Grille d''audit'!$B$4:$AE$23,'Annexe balance BR défavorable'!$A44)</f>
        <v>0</v>
      </c>
      <c r="C44" s="53" t="e">
        <f>$B44/Résultats!$B$5</f>
        <v>#DIV/0!</v>
      </c>
      <c r="E44" s="49" t="s">
        <v>102</v>
      </c>
      <c r="F44" s="52">
        <f>COUNTIF('Grille d''audit'!$B$4:$AE$23,'Annexe balance BR défavorable'!$E44)</f>
        <v>0</v>
      </c>
      <c r="G44" s="53" t="e">
        <f>$F44/Résultats!$B$5</f>
        <v>#DIV/0!</v>
      </c>
    </row>
    <row r="45" spans="1:7" s="15" customFormat="1" ht="14.25" x14ac:dyDescent="0.25">
      <c r="A45" s="49" t="s">
        <v>17</v>
      </c>
      <c r="B45" s="52">
        <f>COUNTIF('Grille d''audit'!$B$4:$AE$23,'Annexe balance BR défavorable'!$A45)</f>
        <v>0</v>
      </c>
      <c r="C45" s="53" t="e">
        <f>$B45/Résultats!$B$5</f>
        <v>#DIV/0!</v>
      </c>
      <c r="E45" s="49" t="s">
        <v>180</v>
      </c>
      <c r="F45" s="52">
        <f>COUNTIF('Grille d''audit'!$B$4:$AE$23,'Annexe balance BR défavorable'!$E45)</f>
        <v>0</v>
      </c>
      <c r="G45" s="53" t="e">
        <f>$F45/Résultats!$B$5</f>
        <v>#DIV/0!</v>
      </c>
    </row>
    <row r="46" spans="1:7" s="15" customFormat="1" ht="14.25" x14ac:dyDescent="0.25">
      <c r="A46" s="49" t="s">
        <v>18</v>
      </c>
      <c r="B46" s="52">
        <f>COUNTIF('Grille d''audit'!$B$4:$AE$23,'Annexe balance BR défavorable'!$A46)</f>
        <v>0</v>
      </c>
      <c r="C46" s="53" t="e">
        <f>$B46/Résultats!$B$5</f>
        <v>#DIV/0!</v>
      </c>
      <c r="E46" s="49" t="s">
        <v>198</v>
      </c>
      <c r="F46" s="52">
        <f>COUNTIF('Grille d''audit'!$B$4:$AE$23,'Annexe balance BR défavorable'!$E46)</f>
        <v>0</v>
      </c>
      <c r="G46" s="53" t="e">
        <f>$F46/Résultats!$B$5</f>
        <v>#DIV/0!</v>
      </c>
    </row>
    <row r="47" spans="1:7" s="15" customFormat="1" ht="14.25" x14ac:dyDescent="0.25">
      <c r="A47" s="49" t="s">
        <v>19</v>
      </c>
      <c r="B47" s="52">
        <f>COUNTIF('Grille d''audit'!$B$4:$AE$23,'Annexe balance BR défavorable'!$A47)</f>
        <v>0</v>
      </c>
      <c r="C47" s="53" t="e">
        <f>$B47/Résultats!$B$5</f>
        <v>#DIV/0!</v>
      </c>
      <c r="E47" s="49" t="s">
        <v>178</v>
      </c>
      <c r="F47" s="52">
        <f>COUNTIF('Grille d''audit'!$B$4:$AE$23,'Annexe balance BR défavorable'!$E47)</f>
        <v>0</v>
      </c>
      <c r="G47" s="53" t="e">
        <f>$F47/Résultats!$B$5</f>
        <v>#DIV/0!</v>
      </c>
    </row>
    <row r="48" spans="1:7" s="15" customFormat="1" ht="14.25" x14ac:dyDescent="0.25">
      <c r="A48" s="49" t="s">
        <v>81</v>
      </c>
      <c r="B48" s="52">
        <f>COUNTIF('Grille d''audit'!$B$4:$AE$23,'Annexe balance BR défavorable'!$A48)</f>
        <v>0</v>
      </c>
      <c r="C48" s="53" t="e">
        <f>$B48/Résultats!$B$5</f>
        <v>#DIV/0!</v>
      </c>
      <c r="E48" s="49" t="s">
        <v>338</v>
      </c>
      <c r="F48" s="52">
        <f>COUNTIF('Grille d''audit'!$B$4:$AE$23,'Annexe balance BR défavorable'!$E48)</f>
        <v>0</v>
      </c>
      <c r="G48" s="53" t="e">
        <f>$F48/Résultats!$B$5</f>
        <v>#DIV/0!</v>
      </c>
    </row>
    <row r="49" spans="1:7" s="15" customFormat="1" ht="14.25" x14ac:dyDescent="0.25">
      <c r="A49" s="49" t="s">
        <v>20</v>
      </c>
      <c r="B49" s="52">
        <f>COUNTIF('Grille d''audit'!$B$4:$AE$23,'Annexe balance BR défavorable'!$A49)</f>
        <v>0</v>
      </c>
      <c r="C49" s="53" t="e">
        <f>$B49/Résultats!$B$5</f>
        <v>#DIV/0!</v>
      </c>
      <c r="E49" s="49" t="s">
        <v>335</v>
      </c>
      <c r="F49" s="52">
        <f>COUNTIF('Grille d''audit'!$B$4:$AE$23,'Annexe balance BR défavorable'!$E49)</f>
        <v>0</v>
      </c>
      <c r="G49" s="53" t="e">
        <f>$F49/Résultats!$B$5</f>
        <v>#DIV/0!</v>
      </c>
    </row>
    <row r="50" spans="1:7" s="15" customFormat="1" ht="14.25" x14ac:dyDescent="0.25">
      <c r="A50" s="49" t="s">
        <v>115</v>
      </c>
      <c r="B50" s="52">
        <f>COUNTIF('Grille d''audit'!$B$4:$AE$23,'Annexe balance BR défavorable'!$A50)</f>
        <v>0</v>
      </c>
      <c r="C50" s="53" t="e">
        <f>$B50/Résultats!$B$5</f>
        <v>#DIV/0!</v>
      </c>
      <c r="E50" s="49" t="s">
        <v>202</v>
      </c>
      <c r="F50" s="52">
        <f>COUNTIF('Grille d''audit'!$B$4:$AE$23,'Annexe balance BR défavorable'!$E50)</f>
        <v>0</v>
      </c>
      <c r="G50" s="53" t="e">
        <f>$F50/Résultats!$B$5</f>
        <v>#DIV/0!</v>
      </c>
    </row>
    <row r="51" spans="1:7" s="15" customFormat="1" ht="14.25" x14ac:dyDescent="0.25">
      <c r="A51" s="49" t="s">
        <v>165</v>
      </c>
      <c r="B51" s="52">
        <f>COUNTIF('Grille d''audit'!$B$4:$AE$23,'Annexe balance BR défavorable'!$A51)</f>
        <v>0</v>
      </c>
      <c r="C51" s="53" t="e">
        <f>$B51/Résultats!$B$5</f>
        <v>#DIV/0!</v>
      </c>
      <c r="E51" s="49" t="s">
        <v>203</v>
      </c>
      <c r="F51" s="52">
        <f>COUNTIF('Grille d''audit'!$B$4:$AE$23,'Annexe balance BR défavorable'!$E51)</f>
        <v>0</v>
      </c>
      <c r="G51" s="53" t="e">
        <f>$F51/Résultats!$B$5</f>
        <v>#DIV/0!</v>
      </c>
    </row>
    <row r="52" spans="1:7" s="15" customFormat="1" ht="14.25" x14ac:dyDescent="0.25">
      <c r="A52" s="49" t="s">
        <v>128</v>
      </c>
      <c r="B52" s="52">
        <f>COUNTIF('Grille d''audit'!$B$4:$AE$23,'Annexe balance BR défavorable'!$A52)</f>
        <v>0</v>
      </c>
      <c r="C52" s="53" t="e">
        <f>$B52/Résultats!$B$5</f>
        <v>#DIV/0!</v>
      </c>
      <c r="E52" s="49" t="s">
        <v>184</v>
      </c>
      <c r="F52" s="52">
        <f>COUNTIF('Grille d''audit'!$B$4:$AE$23,'Annexe balance BR défavorable'!$E52)</f>
        <v>0</v>
      </c>
      <c r="G52" s="53" t="e">
        <f>$F52/Résultats!$B$5</f>
        <v>#DIV/0!</v>
      </c>
    </row>
    <row r="53" spans="1:7" s="15" customFormat="1" ht="14.25" x14ac:dyDescent="0.25">
      <c r="A53" s="49" t="s">
        <v>21</v>
      </c>
      <c r="B53" s="52">
        <f>COUNTIF('Grille d''audit'!$B$4:$AE$23,'Annexe balance BR défavorable'!$A53)</f>
        <v>0</v>
      </c>
      <c r="C53" s="53" t="e">
        <f>$B53/Résultats!$B$5</f>
        <v>#DIV/0!</v>
      </c>
      <c r="E53" s="49" t="s">
        <v>194</v>
      </c>
      <c r="F53" s="52">
        <f>COUNTIF('Grille d''audit'!$B$4:$AE$23,'Annexe balance BR défavorable'!$E53)</f>
        <v>0</v>
      </c>
      <c r="G53" s="53" t="e">
        <f>$F53/Résultats!$B$5</f>
        <v>#DIV/0!</v>
      </c>
    </row>
    <row r="54" spans="1:7" s="15" customFormat="1" ht="14.25" x14ac:dyDescent="0.25">
      <c r="A54" s="49" t="s">
        <v>22</v>
      </c>
      <c r="B54" s="52">
        <f>COUNTIF('Grille d''audit'!$B$4:$AE$23,'Annexe balance BR défavorable'!$A54)</f>
        <v>0</v>
      </c>
      <c r="C54" s="53" t="e">
        <f>$B54/Résultats!$B$5</f>
        <v>#DIV/0!</v>
      </c>
      <c r="E54" s="49" t="s">
        <v>191</v>
      </c>
      <c r="F54" s="52">
        <f>COUNTIF('Grille d''audit'!$B$4:$AE$23,'Annexe balance BR défavorable'!$E54)</f>
        <v>0</v>
      </c>
      <c r="G54" s="53" t="e">
        <f>$F54/Résultats!$B$5</f>
        <v>#DIV/0!</v>
      </c>
    </row>
    <row r="55" spans="1:7" s="15" customFormat="1" ht="14.25" x14ac:dyDescent="0.25">
      <c r="A55" s="49" t="s">
        <v>23</v>
      </c>
      <c r="B55" s="52">
        <f>COUNTIF('Grille d''audit'!$B$4:$AE$23,'Annexe balance BR défavorable'!$A55)</f>
        <v>0</v>
      </c>
      <c r="C55" s="53" t="e">
        <f>$B55/Résultats!$B$5</f>
        <v>#DIV/0!</v>
      </c>
      <c r="E55" s="49" t="s">
        <v>181</v>
      </c>
      <c r="F55" s="52">
        <f>COUNTIF('Grille d''audit'!$B$4:$AE$23,'Annexe balance BR défavorable'!$E55)</f>
        <v>0</v>
      </c>
      <c r="G55" s="53" t="e">
        <f>$F55/Résultats!$B$5</f>
        <v>#DIV/0!</v>
      </c>
    </row>
    <row r="56" spans="1:7" s="15" customFormat="1" ht="14.25" x14ac:dyDescent="0.25">
      <c r="A56" s="49" t="s">
        <v>82</v>
      </c>
      <c r="B56" s="52">
        <f>COUNTIF('Grille d''audit'!$B$4:$AE$23,'Annexe balance BR défavorable'!$A56)</f>
        <v>0</v>
      </c>
      <c r="C56" s="53" t="e">
        <f>$B56/Résultats!$B$5</f>
        <v>#DIV/0!</v>
      </c>
      <c r="E56" s="49" t="s">
        <v>336</v>
      </c>
      <c r="F56" s="52">
        <f>COUNTIF('Grille d''audit'!$B$4:$AE$23,'Annexe balance BR défavorable'!$E56)</f>
        <v>0</v>
      </c>
      <c r="G56" s="53" t="e">
        <f>$F56/Résultats!$B$5</f>
        <v>#DIV/0!</v>
      </c>
    </row>
    <row r="57" spans="1:7" s="15" customFormat="1" ht="14.25" x14ac:dyDescent="0.25">
      <c r="A57" s="49" t="s">
        <v>129</v>
      </c>
      <c r="B57" s="52">
        <f>COUNTIF('Grille d''audit'!$B$4:$AE$23,'Annexe balance BR défavorable'!$A57)</f>
        <v>0</v>
      </c>
      <c r="C57" s="53" t="e">
        <f>$B57/Résultats!$B$5</f>
        <v>#DIV/0!</v>
      </c>
      <c r="E57" s="49" t="s">
        <v>179</v>
      </c>
      <c r="F57" s="52">
        <f>COUNTIF('Grille d''audit'!$B$4:$AE$23,'Annexe balance BR défavorable'!$E57)</f>
        <v>0</v>
      </c>
      <c r="G57" s="53" t="e">
        <f>$F57/Résultats!$B$5</f>
        <v>#DIV/0!</v>
      </c>
    </row>
    <row r="58" spans="1:7" s="15" customFormat="1" ht="14.25" x14ac:dyDescent="0.25">
      <c r="A58" s="49" t="s">
        <v>24</v>
      </c>
      <c r="B58" s="52">
        <f>COUNTIF('Grille d''audit'!$B$4:$AE$23,'Annexe balance BR défavorable'!$A58)</f>
        <v>0</v>
      </c>
      <c r="C58" s="53" t="e">
        <f>$B58/Résultats!$B$5</f>
        <v>#DIV/0!</v>
      </c>
    </row>
    <row r="59" spans="1:7" s="15" customFormat="1" ht="14.25" x14ac:dyDescent="0.25">
      <c r="A59" s="49" t="s">
        <v>25</v>
      </c>
      <c r="B59" s="52">
        <f>COUNTIF('Grille d''audit'!$B$4:$AE$23,'Annexe balance BR défavorable'!$A59)</f>
        <v>0</v>
      </c>
      <c r="C59" s="53" t="e">
        <f>$B59/Résultats!$B$5</f>
        <v>#DIV/0!</v>
      </c>
    </row>
    <row r="60" spans="1:7" s="15" customFormat="1" ht="14.25" x14ac:dyDescent="0.25">
      <c r="A60" s="49" t="s">
        <v>86</v>
      </c>
      <c r="B60" s="52">
        <f>COUNTIF('Grille d''audit'!$B$4:$AE$23,'Annexe balance BR défavorable'!$A60)</f>
        <v>0</v>
      </c>
      <c r="C60" s="53" t="e">
        <f>$B60/Résultats!$B$5</f>
        <v>#DIV/0!</v>
      </c>
    </row>
    <row r="61" spans="1:7" s="15" customFormat="1" ht="14.25" x14ac:dyDescent="0.25">
      <c r="A61" s="49" t="s">
        <v>166</v>
      </c>
      <c r="B61" s="52">
        <f>COUNTIF('Grille d''audit'!$B$4:$AE$23,'Annexe balance BR défavorable'!$A61)</f>
        <v>0</v>
      </c>
      <c r="C61" s="53" t="e">
        <f>$B61/Résultats!$B$5</f>
        <v>#DIV/0!</v>
      </c>
    </row>
    <row r="62" spans="1:7" s="15" customFormat="1" ht="14.25" x14ac:dyDescent="0.25">
      <c r="A62" s="49" t="s">
        <v>26</v>
      </c>
      <c r="B62" s="52">
        <f>COUNTIF('Grille d''audit'!$B$4:$AE$23,'Annexe balance BR défavorable'!$A62)</f>
        <v>0</v>
      </c>
      <c r="C62" s="53" t="e">
        <f>$B62/Résultats!$B$5</f>
        <v>#DIV/0!</v>
      </c>
    </row>
    <row r="63" spans="1:7" s="15" customFormat="1" ht="14.25" x14ac:dyDescent="0.25">
      <c r="A63" s="49" t="s">
        <v>46</v>
      </c>
      <c r="B63" s="52">
        <f>COUNTIF('Grille d''audit'!$B$4:$AE$23,'Annexe balance BR défavorable'!$A63)</f>
        <v>0</v>
      </c>
      <c r="C63" s="53" t="e">
        <f>$B63/Résultats!$B$5</f>
        <v>#DIV/0!</v>
      </c>
    </row>
    <row r="64" spans="1:7" s="15" customFormat="1" ht="14.25" x14ac:dyDescent="0.25">
      <c r="A64" s="49" t="s">
        <v>27</v>
      </c>
      <c r="B64" s="52">
        <f>COUNTIF('Grille d''audit'!$B$4:$AE$23,'Annexe balance BR défavorable'!$A64)</f>
        <v>0</v>
      </c>
      <c r="C64" s="53" t="e">
        <f>$B64/Résultats!$B$5</f>
        <v>#DIV/0!</v>
      </c>
    </row>
    <row r="65" spans="1:3" s="15" customFormat="1" ht="14.25" x14ac:dyDescent="0.25">
      <c r="A65" s="49" t="s">
        <v>28</v>
      </c>
      <c r="B65" s="52">
        <f>COUNTIF('Grille d''audit'!$B$4:$AE$23,'Annexe balance BR défavorable'!$A65)</f>
        <v>0</v>
      </c>
      <c r="C65" s="53" t="e">
        <f>$B65/Résultats!$B$5</f>
        <v>#DIV/0!</v>
      </c>
    </row>
    <row r="66" spans="1:3" s="15" customFormat="1" ht="14.25" x14ac:dyDescent="0.25">
      <c r="A66" s="49" t="s">
        <v>83</v>
      </c>
      <c r="B66" s="52">
        <f>COUNTIF('Grille d''audit'!$B$4:$AE$23,'Annexe balance BR défavorable'!$A66)</f>
        <v>0</v>
      </c>
      <c r="C66" s="53" t="e">
        <f>$B66/Résultats!$B$5</f>
        <v>#DIV/0!</v>
      </c>
    </row>
    <row r="67" spans="1:3" s="15" customFormat="1" ht="14.25" x14ac:dyDescent="0.25">
      <c r="A67" s="49" t="s">
        <v>47</v>
      </c>
      <c r="B67" s="52">
        <f>COUNTIF('Grille d''audit'!$B$4:$AE$23,'Annexe balance BR défavorable'!$A67)</f>
        <v>0</v>
      </c>
      <c r="C67" s="53" t="e">
        <f>$B67/Résultats!$B$5</f>
        <v>#DIV/0!</v>
      </c>
    </row>
    <row r="68" spans="1:3" s="15" customFormat="1" ht="14.25" x14ac:dyDescent="0.25">
      <c r="A68" s="49" t="s">
        <v>29</v>
      </c>
      <c r="B68" s="52">
        <f>COUNTIF('Grille d''audit'!$B$4:$AE$23,'Annexe balance BR défavorable'!$A68)</f>
        <v>0</v>
      </c>
      <c r="C68" s="53" t="e">
        <f>$B68/Résultats!$B$5</f>
        <v>#DIV/0!</v>
      </c>
    </row>
    <row r="69" spans="1:3" s="15" customFormat="1" ht="14.25" x14ac:dyDescent="0.25">
      <c r="A69" s="49" t="s">
        <v>30</v>
      </c>
      <c r="B69" s="52">
        <f>COUNTIF('Grille d''audit'!$B$4:$AE$23,'Annexe balance BR défavorable'!$A69)</f>
        <v>0</v>
      </c>
      <c r="C69" s="53" t="e">
        <f>$B69/Résultats!$B$5</f>
        <v>#DIV/0!</v>
      </c>
    </row>
    <row r="70" spans="1:3" s="15" customFormat="1" ht="14.25" x14ac:dyDescent="0.25">
      <c r="A70" s="49" t="s">
        <v>31</v>
      </c>
      <c r="B70" s="52">
        <f>COUNTIF('Grille d''audit'!$B$4:$AE$23,'Annexe balance BR défavorable'!$A70)</f>
        <v>0</v>
      </c>
      <c r="C70" s="53" t="e">
        <f>$B70/Résultats!$B$5</f>
        <v>#DIV/0!</v>
      </c>
    </row>
    <row r="71" spans="1:3" s="15" customFormat="1" ht="14.25" x14ac:dyDescent="0.25">
      <c r="A71" s="49" t="s">
        <v>152</v>
      </c>
      <c r="B71" s="52">
        <f>COUNTIF('Grille d''audit'!$B$4:$AE$23,'Annexe balance BR défavorable'!$A71)</f>
        <v>0</v>
      </c>
      <c r="C71" s="53" t="e">
        <f>$B71/Résultats!$B$5</f>
        <v>#DIV/0!</v>
      </c>
    </row>
    <row r="72" spans="1:3" s="15" customFormat="1" ht="14.25" x14ac:dyDescent="0.25">
      <c r="A72" s="49" t="s">
        <v>130</v>
      </c>
      <c r="B72" s="52">
        <f>COUNTIF('Grille d''audit'!$B$4:$AE$23,'Annexe balance BR défavorable'!$A72)</f>
        <v>0</v>
      </c>
      <c r="C72" s="53" t="e">
        <f>$B72/Résultats!$B$5</f>
        <v>#DIV/0!</v>
      </c>
    </row>
    <row r="73" spans="1:3" s="15" customFormat="1" ht="14.25" x14ac:dyDescent="0.25">
      <c r="A73" s="49" t="s">
        <v>153</v>
      </c>
      <c r="B73" s="52">
        <f>COUNTIF('Grille d''audit'!$B$4:$AE$23,'Annexe balance BR défavorable'!$A73)</f>
        <v>0</v>
      </c>
      <c r="C73" s="53" t="e">
        <f>$B73/Résultats!$B$5</f>
        <v>#DIV/0!</v>
      </c>
    </row>
    <row r="74" spans="1:3" s="15" customFormat="1" ht="14.25" x14ac:dyDescent="0.25">
      <c r="A74" s="49" t="s">
        <v>131</v>
      </c>
      <c r="B74" s="52">
        <f>COUNTIF('Grille d''audit'!$B$4:$AE$23,'Annexe balance BR défavorable'!$A74)</f>
        <v>0</v>
      </c>
      <c r="C74" s="53" t="e">
        <f>$B74/Résultats!$B$5</f>
        <v>#DIV/0!</v>
      </c>
    </row>
    <row r="75" spans="1:3" s="15" customFormat="1" ht="14.25" x14ac:dyDescent="0.25">
      <c r="A75" s="49" t="s">
        <v>32</v>
      </c>
      <c r="B75" s="52">
        <f>COUNTIF('Grille d''audit'!$B$4:$AE$23,'Annexe balance BR défavorable'!$A75)</f>
        <v>0</v>
      </c>
      <c r="C75" s="53" t="e">
        <f>$B75/Résultats!$B$5</f>
        <v>#DIV/0!</v>
      </c>
    </row>
    <row r="76" spans="1:3" s="15" customFormat="1" ht="14.25" x14ac:dyDescent="0.25">
      <c r="A76" s="49" t="s">
        <v>33</v>
      </c>
      <c r="B76" s="52">
        <f>COUNTIF('Grille d''audit'!$B$4:$AE$23,'Annexe balance BR défavorable'!$A76)</f>
        <v>0</v>
      </c>
      <c r="C76" s="53" t="e">
        <f>$B76/Résultats!$B$5</f>
        <v>#DIV/0!</v>
      </c>
    </row>
    <row r="77" spans="1:3" s="15" customFormat="1" ht="14.25" x14ac:dyDescent="0.25">
      <c r="A77" s="49" t="s">
        <v>154</v>
      </c>
      <c r="B77" s="52">
        <f>COUNTIF('Grille d''audit'!$B$4:$AE$23,'Annexe balance BR défavorable'!$A77)</f>
        <v>0</v>
      </c>
      <c r="C77" s="53" t="e">
        <f>$B77/Résultats!$B$5</f>
        <v>#DIV/0!</v>
      </c>
    </row>
    <row r="78" spans="1:3" s="15" customFormat="1" ht="14.25" x14ac:dyDescent="0.25">
      <c r="A78" s="49" t="s">
        <v>34</v>
      </c>
      <c r="B78" s="52">
        <f>COUNTIF('Grille d''audit'!$B$4:$AE$23,'Annexe balance BR défavorable'!$A78)</f>
        <v>0</v>
      </c>
      <c r="C78" s="53" t="e">
        <f>$B78/Résultats!$B$5</f>
        <v>#DIV/0!</v>
      </c>
    </row>
    <row r="79" spans="1:3" s="15" customFormat="1" ht="14.25" x14ac:dyDescent="0.25">
      <c r="A79" s="49" t="s">
        <v>35</v>
      </c>
      <c r="B79" s="52">
        <f>COUNTIF('Grille d''audit'!$B$4:$AE$23,'Annexe balance BR défavorable'!$A79)</f>
        <v>0</v>
      </c>
      <c r="C79" s="53" t="e">
        <f>$B79/Résultats!$B$5</f>
        <v>#DIV/0!</v>
      </c>
    </row>
    <row r="80" spans="1:3" s="15" customFormat="1" ht="14.25" x14ac:dyDescent="0.25">
      <c r="A80" s="49" t="s">
        <v>117</v>
      </c>
      <c r="B80" s="52">
        <f>COUNTIF('Grille d''audit'!$B$4:$AE$23,'Annexe balance BR défavorable'!$A80)</f>
        <v>0</v>
      </c>
      <c r="C80" s="53" t="e">
        <f>$B80/Résultats!$B$5</f>
        <v>#DIV/0!</v>
      </c>
    </row>
    <row r="81" spans="1:3" s="15" customFormat="1" ht="14.25" x14ac:dyDescent="0.25">
      <c r="A81" s="49" t="s">
        <v>132</v>
      </c>
      <c r="B81" s="52">
        <f>COUNTIF('Grille d''audit'!$B$4:$AE$23,'Annexe balance BR défavorable'!$A81)</f>
        <v>0</v>
      </c>
      <c r="C81" s="53" t="e">
        <f>$B81/Résultats!$B$5</f>
        <v>#DIV/0!</v>
      </c>
    </row>
    <row r="82" spans="1:3" s="15" customFormat="1" ht="14.25" x14ac:dyDescent="0.25">
      <c r="A82" s="49" t="s">
        <v>118</v>
      </c>
      <c r="B82" s="52">
        <f>COUNTIF('Grille d''audit'!$B$4:$AE$23,'Annexe balance BR défavorable'!$A82)</f>
        <v>0</v>
      </c>
      <c r="C82" s="53" t="e">
        <f>$B82/Résultats!$B$5</f>
        <v>#DIV/0!</v>
      </c>
    </row>
    <row r="83" spans="1:3" s="15" customFormat="1" ht="14.25" x14ac:dyDescent="0.25">
      <c r="A83" s="49" t="s">
        <v>36</v>
      </c>
      <c r="B83" s="52">
        <f>COUNTIF('Grille d''audit'!$B$4:$AE$23,'Annexe balance BR défavorable'!$A83)</f>
        <v>0</v>
      </c>
      <c r="C83" s="53" t="e">
        <f>$B83/Résultats!$B$5</f>
        <v>#DIV/0!</v>
      </c>
    </row>
    <row r="84" spans="1:3" s="15" customFormat="1" ht="14.25" x14ac:dyDescent="0.25">
      <c r="A84" s="49" t="s">
        <v>170</v>
      </c>
      <c r="B84" s="52">
        <f>COUNTIF('Grille d''audit'!$B$4:$AE$23,'Annexe balance BR défavorable'!$A84)</f>
        <v>0</v>
      </c>
      <c r="C84" s="53" t="e">
        <f>$B84/Résultats!$B$5</f>
        <v>#DIV/0!</v>
      </c>
    </row>
    <row r="85" spans="1:3" s="15" customFormat="1" ht="14.25" x14ac:dyDescent="0.25">
      <c r="A85" s="49" t="s">
        <v>171</v>
      </c>
      <c r="B85" s="52">
        <f>COUNTIF('Grille d''audit'!$B$4:$AE$23,'Annexe balance BR défavorable'!$A85)</f>
        <v>0</v>
      </c>
      <c r="C85" s="53" t="e">
        <f>$B85/Résultats!$B$5</f>
        <v>#DIV/0!</v>
      </c>
    </row>
    <row r="86" spans="1:3" s="15" customFormat="1" ht="14.25" x14ac:dyDescent="0.25">
      <c r="A86" s="49" t="s">
        <v>48</v>
      </c>
      <c r="B86" s="52">
        <f>COUNTIF('Grille d''audit'!$B$4:$AE$23,'Annexe balance BR défavorable'!$A86)</f>
        <v>0</v>
      </c>
      <c r="C86" s="53" t="e">
        <f>$B86/Résultats!$B$5</f>
        <v>#DIV/0!</v>
      </c>
    </row>
    <row r="87" spans="1:3" s="15" customFormat="1" ht="14.25" x14ac:dyDescent="0.25">
      <c r="A87" s="49" t="s">
        <v>37</v>
      </c>
      <c r="B87" s="52">
        <f>COUNTIF('Grille d''audit'!$B$4:$AE$23,'Annexe balance BR défavorable'!$A87)</f>
        <v>0</v>
      </c>
      <c r="C87" s="53" t="e">
        <f>$B87/Résultats!$B$5</f>
        <v>#DIV/0!</v>
      </c>
    </row>
    <row r="88" spans="1:3" s="15" customFormat="1" ht="14.25" x14ac:dyDescent="0.25">
      <c r="A88" s="49" t="s">
        <v>322</v>
      </c>
      <c r="B88" s="52">
        <f>COUNTIF('Grille d''audit'!$B$4:$AE$23,'Annexe balance BR défavorable'!$A88)</f>
        <v>0</v>
      </c>
      <c r="C88" s="53" t="e">
        <f>$B88/Résultats!$B$5</f>
        <v>#DIV/0!</v>
      </c>
    </row>
    <row r="89" spans="1:3" s="15" customFormat="1" ht="14.25" x14ac:dyDescent="0.25">
      <c r="A89" s="49" t="s">
        <v>38</v>
      </c>
      <c r="B89" s="52">
        <f>COUNTIF('Grille d''audit'!$B$4:$AE$23,'Annexe balance BR défavorable'!$A89)</f>
        <v>0</v>
      </c>
      <c r="C89" s="53" t="e">
        <f>$B89/Résultats!$B$5</f>
        <v>#DIV/0!</v>
      </c>
    </row>
    <row r="90" spans="1:3" s="15" customFormat="1" ht="14.25" x14ac:dyDescent="0.25">
      <c r="A90" s="49" t="s">
        <v>39</v>
      </c>
      <c r="B90" s="52">
        <f>COUNTIF('Grille d''audit'!$B$4:$AE$23,'Annexe balance BR défavorable'!$A90)</f>
        <v>0</v>
      </c>
      <c r="C90" s="53" t="e">
        <f>$B90/Résultats!$B$5</f>
        <v>#DIV/0!</v>
      </c>
    </row>
    <row r="91" spans="1:3" s="15" customFormat="1" ht="14.25" x14ac:dyDescent="0.25">
      <c r="A91" s="49" t="s">
        <v>40</v>
      </c>
      <c r="B91" s="52">
        <f>COUNTIF('Grille d''audit'!$B$4:$AE$23,'Annexe balance BR défavorable'!$A91)</f>
        <v>0</v>
      </c>
      <c r="C91" s="53" t="e">
        <f>$B91/Résultats!$B$5</f>
        <v>#DIV/0!</v>
      </c>
    </row>
    <row r="92" spans="1:3" s="15" customFormat="1" ht="14.25" x14ac:dyDescent="0.25">
      <c r="A92" s="49" t="s">
        <v>133</v>
      </c>
      <c r="B92" s="52">
        <f>COUNTIF('Grille d''audit'!$B$4:$AE$23,'Annexe balance BR défavorable'!$A92)</f>
        <v>0</v>
      </c>
      <c r="C92" s="53" t="e">
        <f>$B92/Résultats!$B$5</f>
        <v>#DIV/0!</v>
      </c>
    </row>
    <row r="93" spans="1:3" s="15" customFormat="1" ht="14.25" x14ac:dyDescent="0.25">
      <c r="A93" s="49" t="s">
        <v>172</v>
      </c>
      <c r="B93" s="52">
        <f>COUNTIF('Grille d''audit'!$B$4:$AE$23,'Annexe balance BR défavorable'!$A93)</f>
        <v>0</v>
      </c>
      <c r="C93" s="53" t="e">
        <f>$B93/Résultats!$B$5</f>
        <v>#DIV/0!</v>
      </c>
    </row>
    <row r="94" spans="1:3" s="15" customFormat="1" ht="14.25" x14ac:dyDescent="0.25">
      <c r="A94" s="49" t="s">
        <v>155</v>
      </c>
      <c r="B94" s="52">
        <f>COUNTIF('Grille d''audit'!$B$4:$AE$23,'Annexe balance BR défavorable'!$A94)</f>
        <v>0</v>
      </c>
      <c r="C94" s="53" t="e">
        <f>$B94/Résultats!$B$5</f>
        <v>#DIV/0!</v>
      </c>
    </row>
    <row r="95" spans="1:3" s="15" customFormat="1" ht="14.25" x14ac:dyDescent="0.25">
      <c r="A95" s="49" t="s">
        <v>156</v>
      </c>
      <c r="B95" s="52">
        <f>COUNTIF('Grille d''audit'!$B$4:$AE$23,'Annexe balance BR défavorable'!$A95)</f>
        <v>0</v>
      </c>
      <c r="C95" s="53" t="e">
        <f>$B95/Résultats!$B$5</f>
        <v>#DIV/0!</v>
      </c>
    </row>
    <row r="96" spans="1:3" s="15" customFormat="1" ht="14.25" x14ac:dyDescent="0.25">
      <c r="A96" s="49" t="s">
        <v>41</v>
      </c>
      <c r="B96" s="52">
        <f>COUNTIF('Grille d''audit'!$B$4:$AE$23,'Annexe balance BR défavorable'!$A96)</f>
        <v>0</v>
      </c>
      <c r="C96" s="53" t="e">
        <f>$B96/Résultats!$B$5</f>
        <v>#DIV/0!</v>
      </c>
    </row>
    <row r="97" spans="1:3" s="15" customFormat="1" ht="14.25" x14ac:dyDescent="0.25">
      <c r="A97" s="49" t="s">
        <v>42</v>
      </c>
      <c r="B97" s="52">
        <f>COUNTIF('Grille d''audit'!$B$4:$AE$23,'Annexe balance BR défavorable'!$A97)</f>
        <v>0</v>
      </c>
      <c r="C97" s="53" t="e">
        <f>$B97/Résultats!$B$5</f>
        <v>#DIV/0!</v>
      </c>
    </row>
    <row r="98" spans="1:3" s="15" customFormat="1" ht="14.25" x14ac:dyDescent="0.25">
      <c r="A98" s="49" t="s">
        <v>43</v>
      </c>
      <c r="B98" s="52">
        <f>COUNTIF('Grille d''audit'!$B$4:$AE$23,'Annexe balance BR défavorable'!$A98)</f>
        <v>0</v>
      </c>
      <c r="C98" s="53" t="e">
        <f>$B98/Résultats!$B$5</f>
        <v>#DIV/0!</v>
      </c>
    </row>
    <row r="99" spans="1:3" s="15" customFormat="1" ht="14.25" x14ac:dyDescent="0.25">
      <c r="A99" s="49" t="s">
        <v>49</v>
      </c>
      <c r="B99" s="52">
        <f>COUNTIF('Grille d''audit'!$B$4:$AE$23,'Annexe balance BR défavorable'!$A99)</f>
        <v>0</v>
      </c>
      <c r="C99" s="53" t="e">
        <f>$B99/Résultats!$B$5</f>
        <v>#DIV/0!</v>
      </c>
    </row>
    <row r="100" spans="1:3" s="15" customFormat="1" ht="14.25" x14ac:dyDescent="0.25">
      <c r="A100" s="49" t="s">
        <v>88</v>
      </c>
      <c r="B100" s="52">
        <f>COUNTIF('Grille d''audit'!$B$4:$AE$23,'Annexe balance BR défavorable'!$A100)</f>
        <v>0</v>
      </c>
      <c r="C100" s="53" t="e">
        <f>$B100/Résultats!$B$5</f>
        <v>#DIV/0!</v>
      </c>
    </row>
    <row r="101" spans="1:3" s="15" customFormat="1" ht="14.25" x14ac:dyDescent="0.25">
      <c r="A101" s="49" t="s">
        <v>89</v>
      </c>
      <c r="B101" s="52">
        <f>COUNTIF('Grille d''audit'!$B$4:$AE$23,'Annexe balance BR défavorable'!$A101)</f>
        <v>0</v>
      </c>
      <c r="C101" s="53" t="e">
        <f>$B101/Résultats!$B$5</f>
        <v>#DIV/0!</v>
      </c>
    </row>
    <row r="102" spans="1:3" s="15" customFormat="1" ht="14.25" x14ac:dyDescent="0.25">
      <c r="A102" s="49" t="s">
        <v>50</v>
      </c>
      <c r="B102" s="52">
        <f>COUNTIF('Grille d''audit'!$B$4:$AE$23,'Annexe balance BR défavorable'!$A102)</f>
        <v>0</v>
      </c>
      <c r="C102" s="53" t="e">
        <f>$B102/Résultats!$B$5</f>
        <v>#DIV/0!</v>
      </c>
    </row>
    <row r="103" spans="1:3" s="15" customFormat="1" ht="14.25" x14ac:dyDescent="0.25">
      <c r="A103" s="49" t="s">
        <v>90</v>
      </c>
      <c r="B103" s="52">
        <f>COUNTIF('Grille d''audit'!$B$4:$AE$23,'Annexe balance BR défavorable'!$A103)</f>
        <v>0</v>
      </c>
      <c r="C103" s="53" t="e">
        <f>$B103/Résultats!$B$5</f>
        <v>#DIV/0!</v>
      </c>
    </row>
    <row r="104" spans="1:3" s="15" customFormat="1" ht="14.25" x14ac:dyDescent="0.25">
      <c r="A104" s="49" t="s">
        <v>91</v>
      </c>
      <c r="B104" s="52">
        <f>COUNTIF('Grille d''audit'!$B$4:$AE$23,'Annexe balance BR défavorable'!$A104)</f>
        <v>0</v>
      </c>
      <c r="C104" s="53" t="e">
        <f>$B104/Résultats!$B$5</f>
        <v>#DIV/0!</v>
      </c>
    </row>
    <row r="105" spans="1:3" s="15" customFormat="1" ht="14.25" x14ac:dyDescent="0.25">
      <c r="A105" s="49" t="s">
        <v>92</v>
      </c>
      <c r="B105" s="52">
        <f>COUNTIF('Grille d''audit'!$B$4:$AE$23,'Annexe balance BR défavorable'!$A105)</f>
        <v>0</v>
      </c>
      <c r="C105" s="53" t="e">
        <f>$B105/Résultats!$B$5</f>
        <v>#DIV/0!</v>
      </c>
    </row>
    <row r="106" spans="1:3" s="15" customFormat="1" ht="14.25" x14ac:dyDescent="0.25">
      <c r="A106" s="49" t="s">
        <v>134</v>
      </c>
      <c r="B106" s="52">
        <f>COUNTIF('Grille d''audit'!$B$4:$AE$23,'Annexe balance BR défavorable'!$A106)</f>
        <v>0</v>
      </c>
      <c r="C106" s="53" t="e">
        <f>$B106/Résultats!$B$5</f>
        <v>#DIV/0!</v>
      </c>
    </row>
    <row r="107" spans="1:3" s="15" customFormat="1" ht="14.25" x14ac:dyDescent="0.25">
      <c r="A107" s="49" t="s">
        <v>93</v>
      </c>
      <c r="B107" s="52">
        <f>COUNTIF('Grille d''audit'!$B$4:$AE$23,'Annexe balance BR défavorable'!$A107)</f>
        <v>0</v>
      </c>
      <c r="C107" s="53" t="e">
        <f>$B107/Résultats!$B$5</f>
        <v>#DIV/0!</v>
      </c>
    </row>
    <row r="108" spans="1:3" s="15" customFormat="1" ht="14.25" x14ac:dyDescent="0.25">
      <c r="A108" s="49" t="s">
        <v>94</v>
      </c>
      <c r="B108" s="52">
        <f>COUNTIF('Grille d''audit'!$B$4:$AE$23,'Annexe balance BR défavorable'!$A108)</f>
        <v>0</v>
      </c>
      <c r="C108" s="53" t="e">
        <f>$B108/Résultats!$B$5</f>
        <v>#DIV/0!</v>
      </c>
    </row>
    <row r="109" spans="1:3" s="15" customFormat="1" ht="14.25" x14ac:dyDescent="0.25">
      <c r="A109" s="49" t="s">
        <v>169</v>
      </c>
      <c r="B109" s="52">
        <f>COUNTIF('Grille d''audit'!$B$4:$AE$23,'Annexe balance BR défavorable'!$A109)</f>
        <v>0</v>
      </c>
      <c r="C109" s="53" t="e">
        <f>$B109/Résultats!$B$5</f>
        <v>#DIV/0!</v>
      </c>
    </row>
    <row r="110" spans="1:3" s="15" customFormat="1" ht="14.25" x14ac:dyDescent="0.25">
      <c r="A110" s="49" t="s">
        <v>95</v>
      </c>
      <c r="B110" s="52">
        <f>COUNTIF('Grille d''audit'!$B$4:$AE$23,'Annexe balance BR défavorable'!$A110)</f>
        <v>0</v>
      </c>
      <c r="C110" s="53" t="e">
        <f>$B110/Résultats!$B$5</f>
        <v>#DIV/0!</v>
      </c>
    </row>
    <row r="111" spans="1:3" s="15" customFormat="1" ht="14.25" x14ac:dyDescent="0.25">
      <c r="A111" s="49" t="s">
        <v>120</v>
      </c>
      <c r="B111" s="52">
        <f>COUNTIF('Grille d''audit'!$B$4:$AE$23,'Annexe balance BR défavorable'!$A111)</f>
        <v>0</v>
      </c>
      <c r="C111" s="53" t="e">
        <f>$B111/Résultats!$B$5</f>
        <v>#DIV/0!</v>
      </c>
    </row>
    <row r="112" spans="1:3" s="15" customFormat="1" ht="14.25" x14ac:dyDescent="0.25">
      <c r="A112" s="49" t="s">
        <v>157</v>
      </c>
      <c r="B112" s="52">
        <f>COUNTIF('Grille d''audit'!$B$4:$AE$23,'Annexe balance BR défavorable'!$A112)</f>
        <v>0</v>
      </c>
      <c r="C112" s="53" t="e">
        <f>$B112/Résultats!$B$5</f>
        <v>#DIV/0!</v>
      </c>
    </row>
    <row r="113" spans="1:3" s="15" customFormat="1" ht="14.25" x14ac:dyDescent="0.25">
      <c r="A113" s="49" t="s">
        <v>51</v>
      </c>
      <c r="B113" s="52">
        <f>COUNTIF('Grille d''audit'!$B$4:$AE$23,'Annexe balance BR défavorable'!$A113)</f>
        <v>0</v>
      </c>
      <c r="C113" s="53" t="e">
        <f>$B113/Résultats!$B$5</f>
        <v>#DIV/0!</v>
      </c>
    </row>
    <row r="114" spans="1:3" s="15" customFormat="1" ht="14.25" x14ac:dyDescent="0.25">
      <c r="A114" s="49" t="s">
        <v>96</v>
      </c>
      <c r="B114" s="52">
        <f>COUNTIF('Grille d''audit'!$B$4:$AE$23,'Annexe balance BR défavorable'!$A114)</f>
        <v>0</v>
      </c>
      <c r="C114" s="53" t="e">
        <f>$B114/Résultats!$B$5</f>
        <v>#DIV/0!</v>
      </c>
    </row>
    <row r="115" spans="1:3" s="15" customFormat="1" ht="14.25" x14ac:dyDescent="0.25">
      <c r="A115" s="49" t="s">
        <v>135</v>
      </c>
      <c r="B115" s="52">
        <f>COUNTIF('Grille d''audit'!$B$4:$AE$23,'Annexe balance BR défavorable'!$A115)</f>
        <v>0</v>
      </c>
      <c r="C115" s="53" t="e">
        <f>$B115/Résultats!$B$5</f>
        <v>#DIV/0!</v>
      </c>
    </row>
    <row r="116" spans="1:3" s="15" customFormat="1" ht="14.25" x14ac:dyDescent="0.25">
      <c r="A116" s="49" t="s">
        <v>97</v>
      </c>
      <c r="B116" s="52">
        <f>COUNTIF('Grille d''audit'!$B$4:$AE$23,'Annexe balance BR défavorable'!$A116)</f>
        <v>0</v>
      </c>
      <c r="C116" s="53" t="e">
        <f>$B116/Résultats!$B$5</f>
        <v>#DIV/0!</v>
      </c>
    </row>
    <row r="117" spans="1:3" s="15" customFormat="1" ht="14.25" x14ac:dyDescent="0.25">
      <c r="A117" s="49" t="s">
        <v>52</v>
      </c>
      <c r="B117" s="52">
        <f>COUNTIF('Grille d''audit'!$B$4:$AE$23,'Annexe balance BR défavorable'!$A117)</f>
        <v>0</v>
      </c>
      <c r="C117" s="53" t="e">
        <f>$B117/Résultats!$B$5</f>
        <v>#DIV/0!</v>
      </c>
    </row>
    <row r="118" spans="1:3" s="15" customFormat="1" ht="14.25" x14ac:dyDescent="0.25">
      <c r="A118" s="49" t="s">
        <v>136</v>
      </c>
      <c r="B118" s="52">
        <f>COUNTIF('Grille d''audit'!$B$4:$AE$23,'Annexe balance BR défavorable'!$A118)</f>
        <v>0</v>
      </c>
      <c r="C118" s="53" t="e">
        <f>$B118/Résultats!$B$5</f>
        <v>#DIV/0!</v>
      </c>
    </row>
    <row r="119" spans="1:3" s="15" customFormat="1" ht="14.25" x14ac:dyDescent="0.25">
      <c r="A119" s="49" t="s">
        <v>137</v>
      </c>
      <c r="B119" s="52">
        <f>COUNTIF('Grille d''audit'!$B$4:$AE$23,'Annexe balance BR défavorable'!$A119)</f>
        <v>0</v>
      </c>
      <c r="C119" s="53" t="e">
        <f>$B119/Résultats!$B$5</f>
        <v>#DIV/0!</v>
      </c>
    </row>
    <row r="120" spans="1:3" s="15" customFormat="1" ht="14.25" x14ac:dyDescent="0.25">
      <c r="A120" s="49" t="s">
        <v>158</v>
      </c>
      <c r="B120" s="52">
        <f>COUNTIF('Grille d''audit'!$B$4:$AE$23,'Annexe balance BR défavorable'!$A120)</f>
        <v>0</v>
      </c>
      <c r="C120" s="53" t="e">
        <f>$B120/Résultats!$B$5</f>
        <v>#DIV/0!</v>
      </c>
    </row>
    <row r="121" spans="1:3" s="15" customFormat="1" ht="14.25" x14ac:dyDescent="0.25">
      <c r="A121" s="49" t="s">
        <v>159</v>
      </c>
      <c r="B121" s="52">
        <f>COUNTIF('Grille d''audit'!$B$4:$AE$23,'Annexe balance BR défavorable'!$A121)</f>
        <v>0</v>
      </c>
      <c r="C121" s="53" t="e">
        <f>$B121/Résultats!$B$5</f>
        <v>#DIV/0!</v>
      </c>
    </row>
    <row r="122" spans="1:3" s="15" customFormat="1" ht="14.25" x14ac:dyDescent="0.25">
      <c r="A122" s="49" t="s">
        <v>53</v>
      </c>
      <c r="B122" s="52">
        <f>COUNTIF('Grille d''audit'!$B$4:$AE$23,'Annexe balance BR défavorable'!$A122)</f>
        <v>0</v>
      </c>
      <c r="C122" s="53" t="e">
        <f>$B122/Résultats!$B$5</f>
        <v>#DIV/0!</v>
      </c>
    </row>
    <row r="123" spans="1:3" s="15" customFormat="1" ht="14.25" x14ac:dyDescent="0.25">
      <c r="A123" s="49" t="s">
        <v>54</v>
      </c>
      <c r="B123" s="52">
        <f>COUNTIF('Grille d''audit'!$B$4:$AE$23,'Annexe balance BR défavorable'!$A123)</f>
        <v>0</v>
      </c>
      <c r="C123" s="53" t="e">
        <f>$B123/Résultats!$B$5</f>
        <v>#DIV/0!</v>
      </c>
    </row>
    <row r="124" spans="1:3" s="15" customFormat="1" ht="14.25" x14ac:dyDescent="0.25">
      <c r="A124" s="49" t="s">
        <v>70</v>
      </c>
      <c r="B124" s="52">
        <f>COUNTIF('Grille d''audit'!$B$4:$AE$23,'Annexe balance BR défavorable'!$A124)</f>
        <v>0</v>
      </c>
      <c r="C124" s="53" t="e">
        <f>$B124/Résultats!$B$5</f>
        <v>#DIV/0!</v>
      </c>
    </row>
    <row r="125" spans="1:3" s="15" customFormat="1" ht="14.25" x14ac:dyDescent="0.25">
      <c r="A125" s="49" t="s">
        <v>55</v>
      </c>
      <c r="B125" s="52">
        <f>COUNTIF('Grille d''audit'!$B$4:$AE$23,'Annexe balance BR défavorable'!$A125)</f>
        <v>0</v>
      </c>
      <c r="C125" s="53" t="e">
        <f>$B125/Résultats!$B$5</f>
        <v>#DIV/0!</v>
      </c>
    </row>
    <row r="126" spans="1:3" s="15" customFormat="1" ht="14.25" x14ac:dyDescent="0.25">
      <c r="A126" s="49" t="s">
        <v>323</v>
      </c>
      <c r="B126" s="52">
        <f>COUNTIF('Grille d''audit'!$B$4:$AE$23,'Annexe balance BR défavorable'!$A126)</f>
        <v>0</v>
      </c>
      <c r="C126" s="53" t="e">
        <f>$B126/Résultats!$B$5</f>
        <v>#DIV/0!</v>
      </c>
    </row>
    <row r="127" spans="1:3" s="15" customFormat="1" ht="14.25" x14ac:dyDescent="0.25">
      <c r="A127" s="49" t="s">
        <v>56</v>
      </c>
      <c r="B127" s="52">
        <f>COUNTIF('Grille d''audit'!$B$4:$AE$23,'Annexe balance BR défavorable'!$A127)</f>
        <v>0</v>
      </c>
      <c r="C127" s="53" t="e">
        <f>$B127/Résultats!$B$5</f>
        <v>#DIV/0!</v>
      </c>
    </row>
    <row r="128" spans="1:3" s="15" customFormat="1" ht="14.25" x14ac:dyDescent="0.25">
      <c r="A128" s="49" t="s">
        <v>98</v>
      </c>
      <c r="B128" s="52">
        <f>COUNTIF('Grille d''audit'!$B$4:$AE$23,'Annexe balance BR défavorable'!$A128)</f>
        <v>0</v>
      </c>
      <c r="C128" s="53" t="e">
        <f>$B128/Résultats!$B$5</f>
        <v>#DIV/0!</v>
      </c>
    </row>
    <row r="129" spans="1:3" s="15" customFormat="1" ht="14.25" x14ac:dyDescent="0.25">
      <c r="A129" s="49" t="s">
        <v>160</v>
      </c>
      <c r="B129" s="52">
        <f>COUNTIF('Grille d''audit'!$B$4:$AE$23,'Annexe balance BR défavorable'!$A129)</f>
        <v>0</v>
      </c>
      <c r="C129" s="53" t="e">
        <f>$B129/Résultats!$B$5</f>
        <v>#DIV/0!</v>
      </c>
    </row>
    <row r="130" spans="1:3" s="15" customFormat="1" ht="14.25" x14ac:dyDescent="0.25">
      <c r="A130" s="49" t="s">
        <v>87</v>
      </c>
      <c r="B130" s="52">
        <f>COUNTIF('Grille d''audit'!$B$4:$AE$23,'Annexe balance BR défavorable'!$A130)</f>
        <v>0</v>
      </c>
      <c r="C130" s="53" t="e">
        <f>$B130/Résultats!$B$5</f>
        <v>#DIV/0!</v>
      </c>
    </row>
    <row r="131" spans="1:3" s="15" customFormat="1" ht="14.25" x14ac:dyDescent="0.25">
      <c r="A131" s="49" t="s">
        <v>167</v>
      </c>
      <c r="B131" s="52">
        <f>COUNTIF('Grille d''audit'!$B$4:$AE$23,'Annexe balance BR défavorable'!$A131)</f>
        <v>0</v>
      </c>
      <c r="C131" s="53" t="e">
        <f>$B131/Résultats!$B$5</f>
        <v>#DIV/0!</v>
      </c>
    </row>
    <row r="132" spans="1:3" s="15" customFormat="1" ht="14.25" x14ac:dyDescent="0.25">
      <c r="A132" s="49" t="s">
        <v>99</v>
      </c>
      <c r="B132" s="52">
        <f>COUNTIF('Grille d''audit'!$B$4:$AE$23,'Annexe balance BR défavorable'!$A132)</f>
        <v>0</v>
      </c>
      <c r="C132" s="53" t="e">
        <f>$B132/Résultats!$B$5</f>
        <v>#DIV/0!</v>
      </c>
    </row>
    <row r="133" spans="1:3" s="15" customFormat="1" ht="14.25" x14ac:dyDescent="0.25">
      <c r="A133" s="49" t="s">
        <v>161</v>
      </c>
      <c r="B133" s="52">
        <f>COUNTIF('Grille d''audit'!$B$4:$AE$23,'Annexe balance BR défavorable'!$A133)</f>
        <v>0</v>
      </c>
      <c r="C133" s="53" t="e">
        <f>$B133/Résultats!$B$5</f>
        <v>#DIV/0!</v>
      </c>
    </row>
    <row r="134" spans="1:3" s="15" customFormat="1" ht="14.25" x14ac:dyDescent="0.25">
      <c r="A134" s="49" t="s">
        <v>162</v>
      </c>
      <c r="B134" s="52">
        <f>COUNTIF('Grille d''audit'!$B$4:$AE$23,'Annexe balance BR défavorable'!$A134)</f>
        <v>0</v>
      </c>
      <c r="C134" s="53" t="e">
        <f>$B134/Résultats!$B$5</f>
        <v>#DIV/0!</v>
      </c>
    </row>
    <row r="135" spans="1:3" s="15" customFormat="1" ht="14.25" x14ac:dyDescent="0.25">
      <c r="A135" s="49" t="s">
        <v>324</v>
      </c>
      <c r="B135" s="52">
        <f>COUNTIF('Grille d''audit'!$B$4:$AE$23,'Annexe balance BR défavorable'!$A135)</f>
        <v>0</v>
      </c>
      <c r="C135" s="53" t="e">
        <f>$B135/Résultats!$B$5</f>
        <v>#DIV/0!</v>
      </c>
    </row>
    <row r="136" spans="1:3" s="15" customFormat="1" ht="14.25" x14ac:dyDescent="0.25">
      <c r="A136" s="49" t="s">
        <v>59</v>
      </c>
      <c r="B136" s="52">
        <f>COUNTIF('Grille d''audit'!$B$4:$AE$23,'Annexe balance BR défavorable'!$A136)</f>
        <v>0</v>
      </c>
      <c r="C136" s="53" t="e">
        <f>$B136/Résultats!$B$5</f>
        <v>#DIV/0!</v>
      </c>
    </row>
    <row r="137" spans="1:3" s="15" customFormat="1" ht="14.25" x14ac:dyDescent="0.25">
      <c r="A137" s="49" t="s">
        <v>163</v>
      </c>
      <c r="B137" s="52">
        <f>COUNTIF('Grille d''audit'!$B$4:$AE$23,'Annexe balance BR défavorable'!$A137)</f>
        <v>0</v>
      </c>
      <c r="C137" s="53" t="e">
        <f>$B137/Résultats!$B$5</f>
        <v>#DIV/0!</v>
      </c>
    </row>
    <row r="138" spans="1:3" s="15" customFormat="1" ht="14.25" x14ac:dyDescent="0.25">
      <c r="A138" s="49" t="s">
        <v>100</v>
      </c>
      <c r="B138" s="52">
        <f>COUNTIF('Grille d''audit'!$B$4:$AE$23,'Annexe balance BR défavorable'!$A138)</f>
        <v>0</v>
      </c>
      <c r="C138" s="53" t="e">
        <f>$B138/Résultats!$B$5</f>
        <v>#DIV/0!</v>
      </c>
    </row>
    <row r="139" spans="1:3" s="15" customFormat="1" ht="14.25" x14ac:dyDescent="0.25">
      <c r="A139" s="49" t="s">
        <v>101</v>
      </c>
      <c r="B139" s="52">
        <f>COUNTIF('Grille d''audit'!$B$4:$AE$23,'Annexe balance BR défavorable'!$A139)</f>
        <v>0</v>
      </c>
      <c r="C139" s="53" t="e">
        <f>$B139/Résultats!$B$5</f>
        <v>#DIV/0!</v>
      </c>
    </row>
    <row r="140" spans="1:3" s="15" customFormat="1" ht="14.25" x14ac:dyDescent="0.25">
      <c r="A140" s="49" t="s">
        <v>102</v>
      </c>
      <c r="B140" s="52">
        <f>COUNTIF('Grille d''audit'!$B$4:$AE$23,'Annexe balance BR défavorable'!$A140)</f>
        <v>0</v>
      </c>
      <c r="C140" s="53" t="e">
        <f>$B140/Résultats!$B$5</f>
        <v>#DIV/0!</v>
      </c>
    </row>
    <row r="141" spans="1:3" s="15" customFormat="1" ht="14.25" x14ac:dyDescent="0.25">
      <c r="A141" s="49" t="s">
        <v>58</v>
      </c>
      <c r="B141" s="52">
        <f>COUNTIF('Grille d''audit'!$B$4:$AE$23,'Annexe balance BR défavorable'!$A141)</f>
        <v>0</v>
      </c>
      <c r="C141" s="53" t="e">
        <f>$B141/Résultats!$B$5</f>
        <v>#DIV/0!</v>
      </c>
    </row>
    <row r="142" spans="1:3" s="15" customFormat="1" ht="14.25" x14ac:dyDescent="0.25">
      <c r="A142" s="49" t="s">
        <v>57</v>
      </c>
      <c r="B142" s="52">
        <f>COUNTIF('Grille d''audit'!$B$4:$AE$23,'Annexe balance BR défavorable'!$A142)</f>
        <v>0</v>
      </c>
      <c r="C142" s="53" t="e">
        <f>$B142/Résultats!$B$5</f>
        <v>#DIV/0!</v>
      </c>
    </row>
    <row r="143" spans="1:3" s="15" customFormat="1" ht="14.25" x14ac:dyDescent="0.25">
      <c r="A143" s="49" t="s">
        <v>103</v>
      </c>
      <c r="B143" s="52">
        <f>COUNTIF('Grille d''audit'!$B$4:$AE$23,'Annexe balance BR défavorable'!$A143)</f>
        <v>0</v>
      </c>
      <c r="C143" s="53" t="e">
        <f>$B143/Résultats!$B$5</f>
        <v>#DIV/0!</v>
      </c>
    </row>
    <row r="144" spans="1:3" s="15" customFormat="1" ht="14.25" x14ac:dyDescent="0.25">
      <c r="A144" s="49" t="s">
        <v>119</v>
      </c>
      <c r="B144" s="52">
        <f>COUNTIF('Grille d''audit'!$B$4:$AE$23,'Annexe balance BR défavorable'!$A144)</f>
        <v>0</v>
      </c>
      <c r="C144" s="53" t="e">
        <f>$B144/Résultats!$B$5</f>
        <v>#DIV/0!</v>
      </c>
    </row>
    <row r="145" spans="1:3" s="15" customFormat="1" ht="14.25" x14ac:dyDescent="0.25">
      <c r="A145" s="49" t="s">
        <v>173</v>
      </c>
      <c r="B145" s="52">
        <f>COUNTIF('Grille d''audit'!$B$4:$AE$23,'Annexe balance BR défavorable'!$A145)</f>
        <v>0</v>
      </c>
      <c r="C145" s="53" t="e">
        <f>$B145/Résultats!$B$5</f>
        <v>#DIV/0!</v>
      </c>
    </row>
    <row r="146" spans="1:3" s="15" customFormat="1" ht="14.25" x14ac:dyDescent="0.25">
      <c r="A146" s="49" t="s">
        <v>104</v>
      </c>
      <c r="B146" s="52">
        <f>COUNTIF('Grille d''audit'!$B$4:$AE$23,'Annexe balance BR défavorable'!$A146)</f>
        <v>0</v>
      </c>
      <c r="C146" s="53" t="e">
        <f>$B146/Résultats!$B$5</f>
        <v>#DIV/0!</v>
      </c>
    </row>
    <row r="147" spans="1:3" s="15" customFormat="1" ht="14.25" x14ac:dyDescent="0.25">
      <c r="A147" s="49" t="s">
        <v>60</v>
      </c>
      <c r="B147" s="52">
        <f>COUNTIF('Grille d''audit'!$B$4:$AE$23,'Annexe balance BR défavorable'!$A147)</f>
        <v>0</v>
      </c>
      <c r="C147" s="53" t="e">
        <f>$B147/Résultats!$B$5</f>
        <v>#DIV/0!</v>
      </c>
    </row>
    <row r="148" spans="1:3" s="15" customFormat="1" ht="14.25" x14ac:dyDescent="0.25">
      <c r="A148" s="49" t="s">
        <v>61</v>
      </c>
      <c r="B148" s="52">
        <f>COUNTIF('Grille d''audit'!$B$4:$AE$23,'Annexe balance BR défavorable'!$A148)</f>
        <v>0</v>
      </c>
      <c r="C148" s="53" t="e">
        <f>$B148/Résultats!$B$5</f>
        <v>#DIV/0!</v>
      </c>
    </row>
    <row r="149" spans="1:3" s="15" customFormat="1" ht="14.25" x14ac:dyDescent="0.25">
      <c r="A149" s="49" t="s">
        <v>62</v>
      </c>
      <c r="B149" s="52">
        <f>COUNTIF('Grille d''audit'!$B$4:$AE$23,'Annexe balance BR défavorable'!$A149)</f>
        <v>0</v>
      </c>
      <c r="C149" s="53" t="e">
        <f>$B149/Résultats!$B$5</f>
        <v>#DIV/0!</v>
      </c>
    </row>
    <row r="150" spans="1:3" s="15" customFormat="1" ht="14.25" x14ac:dyDescent="0.25">
      <c r="A150" s="49" t="s">
        <v>63</v>
      </c>
      <c r="B150" s="52">
        <f>COUNTIF('Grille d''audit'!$B$4:$AE$23,'Annexe balance BR défavorable'!$A150)</f>
        <v>0</v>
      </c>
      <c r="C150" s="53" t="e">
        <f>$B150/Résultats!$B$5</f>
        <v>#DIV/0!</v>
      </c>
    </row>
    <row r="151" spans="1:3" s="15" customFormat="1" ht="14.25" x14ac:dyDescent="0.25">
      <c r="A151" s="49" t="s">
        <v>64</v>
      </c>
      <c r="B151" s="52">
        <f>COUNTIF('Grille d''audit'!$B$4:$AE$23,'Annexe balance BR défavorable'!$A151)</f>
        <v>0</v>
      </c>
      <c r="C151" s="53" t="e">
        <f>$B151/Résultats!$B$5</f>
        <v>#DIV/0!</v>
      </c>
    </row>
    <row r="152" spans="1:3" s="15" customFormat="1" ht="14.25" x14ac:dyDescent="0.25">
      <c r="A152" s="49" t="s">
        <v>105</v>
      </c>
      <c r="B152" s="52">
        <f>COUNTIF('Grille d''audit'!$B$4:$AE$23,'Annexe balance BR défavorable'!$A152)</f>
        <v>0</v>
      </c>
      <c r="C152" s="53" t="e">
        <f>$B152/Résultats!$B$5</f>
        <v>#DIV/0!</v>
      </c>
    </row>
    <row r="153" spans="1:3" s="15" customFormat="1" ht="14.25" x14ac:dyDescent="0.25">
      <c r="A153" s="49" t="s">
        <v>106</v>
      </c>
      <c r="B153" s="52">
        <f>COUNTIF('Grille d''audit'!$B$4:$AE$23,'Annexe balance BR défavorable'!$A153)</f>
        <v>0</v>
      </c>
      <c r="C153" s="53" t="e">
        <f>$B153/Résultats!$B$5</f>
        <v>#DIV/0!</v>
      </c>
    </row>
    <row r="154" spans="1:3" s="15" customFormat="1" ht="14.25" x14ac:dyDescent="0.25">
      <c r="A154" s="49" t="s">
        <v>85</v>
      </c>
      <c r="B154" s="52">
        <f>COUNTIF('Grille d''audit'!$B$4:$AE$23,'Annexe balance BR défavorable'!$A154)</f>
        <v>0</v>
      </c>
      <c r="C154" s="53" t="e">
        <f>$B154/Résultats!$B$5</f>
        <v>#DIV/0!</v>
      </c>
    </row>
    <row r="155" spans="1:3" s="15" customFormat="1" ht="14.25" x14ac:dyDescent="0.25">
      <c r="A155" s="49" t="s">
        <v>168</v>
      </c>
      <c r="B155" s="52">
        <f>COUNTIF('Grille d''audit'!$B$4:$AE$23,'Annexe balance BR défavorable'!$A155)</f>
        <v>0</v>
      </c>
      <c r="C155" s="53" t="e">
        <f>$B155/Résultats!$B$5</f>
        <v>#DIV/0!</v>
      </c>
    </row>
    <row r="156" spans="1:3" s="15" customFormat="1" ht="14.25" x14ac:dyDescent="0.25">
      <c r="A156" s="49" t="s">
        <v>138</v>
      </c>
      <c r="B156" s="52">
        <f>COUNTIF('Grille d''audit'!$B$4:$AE$23,'Annexe balance BR défavorable'!$A156)</f>
        <v>0</v>
      </c>
      <c r="C156" s="53" t="e">
        <f>$B156/Résultats!$B$5</f>
        <v>#DIV/0!</v>
      </c>
    </row>
    <row r="157" spans="1:3" s="15" customFormat="1" ht="14.25" x14ac:dyDescent="0.25">
      <c r="A157" s="49" t="s">
        <v>65</v>
      </c>
      <c r="B157" s="52">
        <f>COUNTIF('Grille d''audit'!$B$4:$AE$23,'Annexe balance BR défavorable'!$A157)</f>
        <v>0</v>
      </c>
      <c r="C157" s="53" t="e">
        <f>$B157/Résultats!$B$5</f>
        <v>#DIV/0!</v>
      </c>
    </row>
    <row r="158" spans="1:3" s="15" customFormat="1" ht="14.25" x14ac:dyDescent="0.25">
      <c r="A158" s="49" t="s">
        <v>107</v>
      </c>
      <c r="B158" s="52">
        <f>COUNTIF('Grille d''audit'!$B$4:$AE$23,'Annexe balance BR défavorable'!$A158)</f>
        <v>0</v>
      </c>
      <c r="C158" s="53" t="e">
        <f>$B158/Résultats!$B$5</f>
        <v>#DIV/0!</v>
      </c>
    </row>
    <row r="159" spans="1:3" s="15" customFormat="1" ht="14.25" x14ac:dyDescent="0.25">
      <c r="A159" s="49" t="s">
        <v>66</v>
      </c>
      <c r="B159" s="52">
        <f>COUNTIF('Grille d''audit'!$B$4:$AE$23,'Annexe balance BR défavorable'!$A159)</f>
        <v>0</v>
      </c>
      <c r="C159" s="53" t="e">
        <f>$B159/Résultats!$B$5</f>
        <v>#DIV/0!</v>
      </c>
    </row>
    <row r="160" spans="1:3" s="15" customFormat="1" ht="14.25" x14ac:dyDescent="0.25">
      <c r="A160" s="49" t="s">
        <v>84</v>
      </c>
      <c r="B160" s="52">
        <f>COUNTIF('Grille d''audit'!$B$4:$AE$23,'Annexe balance BR défavorable'!$A160)</f>
        <v>0</v>
      </c>
      <c r="C160" s="53" t="e">
        <f>$B160/Résultats!$B$5</f>
        <v>#DIV/0!</v>
      </c>
    </row>
    <row r="161" spans="1:3" s="15" customFormat="1" ht="14.25" x14ac:dyDescent="0.25">
      <c r="A161" s="49" t="s">
        <v>139</v>
      </c>
      <c r="B161" s="52">
        <f>COUNTIF('Grille d''audit'!$B$4:$AE$23,'Annexe balance BR défavorable'!$A161)</f>
        <v>0</v>
      </c>
      <c r="C161" s="53" t="e">
        <f>$B161/Résultats!$B$5</f>
        <v>#DIV/0!</v>
      </c>
    </row>
    <row r="162" spans="1:3" s="15" customFormat="1" ht="14.25" x14ac:dyDescent="0.25">
      <c r="A162" s="49" t="s">
        <v>140</v>
      </c>
      <c r="B162" s="52">
        <f>COUNTIF('Grille d''audit'!$B$4:$AE$23,'Annexe balance BR défavorable'!$A162)</f>
        <v>0</v>
      </c>
      <c r="C162" s="53" t="e">
        <f>$B162/Résultats!$B$5</f>
        <v>#DIV/0!</v>
      </c>
    </row>
    <row r="163" spans="1:3" s="15" customFormat="1" ht="14.25" x14ac:dyDescent="0.25">
      <c r="A163" s="49" t="s">
        <v>108</v>
      </c>
      <c r="B163" s="52">
        <f>COUNTIF('Grille d''audit'!$B$4:$AE$23,'Annexe balance BR défavorable'!$A163)</f>
        <v>0</v>
      </c>
      <c r="C163" s="53" t="e">
        <f>$B163/Résultats!$B$5</f>
        <v>#DIV/0!</v>
      </c>
    </row>
    <row r="164" spans="1:3" s="15" customFormat="1" ht="14.25" x14ac:dyDescent="0.25">
      <c r="A164" s="49" t="s">
        <v>109</v>
      </c>
      <c r="B164" s="52">
        <f>COUNTIF('Grille d''audit'!$B$4:$AE$23,'Annexe balance BR défavorable'!$A164)</f>
        <v>0</v>
      </c>
      <c r="C164" s="53" t="e">
        <f>$B164/Résultats!$B$5</f>
        <v>#DIV/0!</v>
      </c>
    </row>
    <row r="165" spans="1:3" s="15" customFormat="1" ht="14.25" x14ac:dyDescent="0.25">
      <c r="A165" s="49" t="s">
        <v>67</v>
      </c>
      <c r="B165" s="52">
        <f>COUNTIF('Grille d''audit'!$B$4:$AE$23,'Annexe balance BR défavorable'!$A165)</f>
        <v>0</v>
      </c>
      <c r="C165" s="53" t="e">
        <f>$B165/Résultats!$B$5</f>
        <v>#DIV/0!</v>
      </c>
    </row>
    <row r="166" spans="1:3" s="15" customFormat="1" ht="14.25" x14ac:dyDescent="0.25">
      <c r="A166" s="49" t="s">
        <v>110</v>
      </c>
      <c r="B166" s="52">
        <f>COUNTIF('Grille d''audit'!$B$4:$AE$23,'Annexe balance BR défavorable'!$A166)</f>
        <v>0</v>
      </c>
      <c r="C166" s="53" t="e">
        <f>$B166/Résultats!$B$5</f>
        <v>#DIV/0!</v>
      </c>
    </row>
    <row r="167" spans="1:3" s="15" customFormat="1" ht="14.25" x14ac:dyDescent="0.25">
      <c r="A167" s="49" t="s">
        <v>68</v>
      </c>
      <c r="B167" s="52">
        <f>COUNTIF('Grille d''audit'!$B$4:$AE$23,'Annexe balance BR défavorable'!$A167)</f>
        <v>0</v>
      </c>
      <c r="C167" s="53" t="e">
        <f>$B167/Résultats!$B$5</f>
        <v>#DIV/0!</v>
      </c>
    </row>
    <row r="168" spans="1:3" s="15" customFormat="1" ht="14.25" x14ac:dyDescent="0.25">
      <c r="A168" s="49" t="s">
        <v>111</v>
      </c>
      <c r="B168" s="52">
        <f>COUNTIF('Grille d''audit'!$B$4:$AE$23,'Annexe balance BR défavorable'!$A168)</f>
        <v>0</v>
      </c>
      <c r="C168" s="53" t="e">
        <f>$B168/Résultats!$B$5</f>
        <v>#DIV/0!</v>
      </c>
    </row>
    <row r="169" spans="1:3" s="15" customFormat="1" ht="14.25" x14ac:dyDescent="0.25">
      <c r="A169" s="49" t="s">
        <v>112</v>
      </c>
      <c r="B169" s="52">
        <f>COUNTIF('Grille d''audit'!$B$4:$AE$23,'Annexe balance BR défavorable'!$A169)</f>
        <v>0</v>
      </c>
      <c r="C169" s="53" t="e">
        <f>$B169/Résultats!$B$5</f>
        <v>#DIV/0!</v>
      </c>
    </row>
    <row r="170" spans="1:3" s="15" customFormat="1" ht="14.25" x14ac:dyDescent="0.25">
      <c r="A170" s="49" t="s">
        <v>113</v>
      </c>
      <c r="B170" s="52">
        <f>COUNTIF('Grille d''audit'!$B$4:$AE$23,'Annexe balance BR défavorable'!$A170)</f>
        <v>0</v>
      </c>
      <c r="C170" s="53" t="e">
        <f>$B170/Résultats!$B$5</f>
        <v>#DIV/0!</v>
      </c>
    </row>
    <row r="171" spans="1:3" s="15" customFormat="1" ht="14.25" x14ac:dyDescent="0.25">
      <c r="A171" s="49" t="s">
        <v>141</v>
      </c>
      <c r="B171" s="52">
        <f>COUNTIF('Grille d''audit'!$B$4:$AE$23,'Annexe balance BR défavorable'!$A171)</f>
        <v>0</v>
      </c>
      <c r="C171" s="53" t="e">
        <f>$B171/Résultats!$B$5</f>
        <v>#DIV/0!</v>
      </c>
    </row>
    <row r="172" spans="1:3" s="15" customFormat="1" ht="14.25" x14ac:dyDescent="0.25">
      <c r="A172" s="49" t="s">
        <v>142</v>
      </c>
      <c r="B172" s="52">
        <f>COUNTIF('Grille d''audit'!$B$4:$AE$23,'Annexe balance BR défavorable'!$A172)</f>
        <v>0</v>
      </c>
      <c r="C172" s="53" t="e">
        <f>$B172/Résultats!$B$5</f>
        <v>#DIV/0!</v>
      </c>
    </row>
    <row r="173" spans="1:3" s="15" customFormat="1" ht="14.25" x14ac:dyDescent="0.25">
      <c r="A173" s="49" t="s">
        <v>114</v>
      </c>
      <c r="B173" s="52">
        <f>COUNTIF('Grille d''audit'!$B$4:$AE$23,'Annexe balance BR défavorable'!$A173)</f>
        <v>0</v>
      </c>
      <c r="C173" s="53" t="e">
        <f>$B173/Résultats!$B$5</f>
        <v>#DIV/0!</v>
      </c>
    </row>
    <row r="174" spans="1:3" s="15" customFormat="1" ht="14.25" x14ac:dyDescent="0.25">
      <c r="A174" s="49" t="s">
        <v>143</v>
      </c>
      <c r="B174" s="52">
        <f>COUNTIF('Grille d''audit'!$B$4:$AE$23,'Annexe balance BR défavorable'!$A174)</f>
        <v>0</v>
      </c>
      <c r="C174" s="53" t="e">
        <f>$B174/Résultats!$B$5</f>
        <v>#DIV/0!</v>
      </c>
    </row>
    <row r="175" spans="1:3" s="15" customFormat="1" ht="14.25" x14ac:dyDescent="0.25">
      <c r="A175" s="49" t="s">
        <v>69</v>
      </c>
      <c r="B175" s="52">
        <f>COUNTIF('Grille d''audit'!$B$4:$AE$23,'Annexe balance BR défavorable'!$A175)</f>
        <v>0</v>
      </c>
      <c r="C175" s="53" t="e">
        <f>$B175/Résultats!$B$5</f>
        <v>#DIV/0!</v>
      </c>
    </row>
    <row r="176" spans="1:3" s="15" customFormat="1" ht="14.25" x14ac:dyDescent="0.25">
      <c r="A176" s="49" t="s">
        <v>144</v>
      </c>
      <c r="B176" s="52">
        <f>COUNTIF('Grille d''audit'!$B$4:$AE$23,'Annexe balance BR défavorable'!$A176)</f>
        <v>0</v>
      </c>
      <c r="C176" s="53" t="e">
        <f>$B176/Résultats!$B$5</f>
        <v>#DIV/0!</v>
      </c>
    </row>
    <row r="177" spans="1:7" s="15" customFormat="1" ht="14.25" x14ac:dyDescent="0.25">
      <c r="A177" s="49" t="s">
        <v>145</v>
      </c>
      <c r="B177" s="52">
        <f>COUNTIF('Grille d''audit'!$B$4:$AE$23,'Annexe balance BR défavorable'!$A177)</f>
        <v>0</v>
      </c>
      <c r="C177" s="53" t="e">
        <f>$B177/Résultats!$B$5</f>
        <v>#DIV/0!</v>
      </c>
    </row>
    <row r="178" spans="1:7" s="15" customFormat="1" ht="14.25" x14ac:dyDescent="0.25">
      <c r="A178" s="49" t="s">
        <v>146</v>
      </c>
      <c r="B178" s="52">
        <f>COUNTIF('Grille d''audit'!$B$4:$AE$23,'Annexe balance BR défavorable'!$A178)</f>
        <v>0</v>
      </c>
      <c r="C178" s="53" t="e">
        <f>$B178/Résultats!$B$5</f>
        <v>#DIV/0!</v>
      </c>
    </row>
    <row r="179" spans="1:7" x14ac:dyDescent="0.3">
      <c r="G179" s="15"/>
    </row>
    <row r="180" spans="1:7" x14ac:dyDescent="0.3">
      <c r="G180" s="15"/>
    </row>
    <row r="181" spans="1:7" x14ac:dyDescent="0.3">
      <c r="G181" s="15"/>
    </row>
    <row r="182" spans="1:7" x14ac:dyDescent="0.3">
      <c r="G182" s="15"/>
    </row>
    <row r="183" spans="1:7" x14ac:dyDescent="0.3">
      <c r="G183" s="15"/>
    </row>
    <row r="184" spans="1:7" x14ac:dyDescent="0.3">
      <c r="G184" s="15"/>
    </row>
    <row r="185" spans="1:7" x14ac:dyDescent="0.3">
      <c r="G185" s="15"/>
    </row>
    <row r="186" spans="1:7" x14ac:dyDescent="0.3">
      <c r="G186" s="15"/>
    </row>
    <row r="187" spans="1:7" x14ac:dyDescent="0.3">
      <c r="G187" s="15"/>
    </row>
    <row r="188" spans="1:7" x14ac:dyDescent="0.3">
      <c r="G188" s="15"/>
    </row>
    <row r="189" spans="1:7" x14ac:dyDescent="0.3">
      <c r="G189" s="15"/>
    </row>
  </sheetData>
  <sheetProtection algorithmName="SHA-512" hashValue="EQIVWJhncf91KdHbQvi2YPEJguZDMJZ0R4Hl4UWcXttFgoAt+5fy13vPf/cL1z4Ok46Uy1rwJpXH9xDpBoAoIw==" saltValue="b43vmG+zk/fKK797lmc7gA==" spinCount="100000" sheet="1" objects="1" scenarios="1" sort="0" autoFilter="0"/>
  <autoFilter ref="A4:G178"/>
  <mergeCells count="2">
    <mergeCell ref="A1:G1"/>
    <mergeCell ref="F2:G2"/>
  </mergeCells>
  <pageMargins left="0.7" right="0.7" top="0.75" bottom="0.75" header="0.3" footer="0.3"/>
  <pageSetup paperSize="9" orientation="portrait" r:id="rId1"/>
  <headerFooter>
    <oddFooter>&amp;CRésultats de l'audit "MPI chez la personne âgée"&amp;R&amp;P/&amp;N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Lisez-moi</vt:lpstr>
      <vt:lpstr>Grille d'audit</vt:lpstr>
      <vt:lpstr>Med balance BR défavorable</vt:lpstr>
      <vt:lpstr>Calculateur BR défavorable</vt:lpstr>
      <vt:lpstr>Résultats</vt:lpstr>
      <vt:lpstr>Annexe balance BR défavorable</vt:lpstr>
      <vt:lpstr>'Annexe balance BR défavorable'!Zone_d_impression</vt:lpstr>
      <vt:lpstr>Résultats!Zone_d_impression</vt:lpstr>
    </vt:vector>
  </TitlesOfParts>
  <Company>CHU-NANTES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 ACREMONT Fanny</dc:creator>
  <cp:lastModifiedBy>D ACREMONT Fanny</cp:lastModifiedBy>
  <cp:lastPrinted>2024-05-29T14:56:44Z</cp:lastPrinted>
  <dcterms:created xsi:type="dcterms:W3CDTF">2020-12-11T12:58:50Z</dcterms:created>
  <dcterms:modified xsi:type="dcterms:W3CDTF">2024-05-29T15:22:30Z</dcterms:modified>
</cp:coreProperties>
</file>